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P:\15101\11-9242-0200_DVZ_Natokovy_labyrint_levy_breh\DOTAZY_ZHOTOVITELE\09_250113_\Soupis_praci\"/>
    </mc:Choice>
  </mc:AlternateContent>
  <xr:revisionPtr revIDLastSave="0" documentId="13_ncr:1_{88499883-5463-4768-BFEC-43306AA1A8F8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Rekapitulace stavby" sheetId="1" r:id="rId1"/>
    <sheet name="PS 01 - Strojně-technolog..." sheetId="2" r:id="rId2"/>
    <sheet name="PS 02 - Elektro-technolog..." sheetId="3" r:id="rId3"/>
    <sheet name="PS 03 - SŘTP" sheetId="4" r:id="rId4"/>
    <sheet name="SO 01 - Přípojka dešťové ..." sheetId="5" r:id="rId5"/>
    <sheet name="SO 02 - Přípojka splaškov..." sheetId="6" r:id="rId6"/>
    <sheet name="SO 03 - Čerpací stanice" sheetId="7" r:id="rId7"/>
    <sheet name="SO 03.1 - Elektropilíř pr..." sheetId="8" r:id="rId8"/>
    <sheet name="SO 04 - Nový přívodní kab..." sheetId="9" r:id="rId9"/>
    <sheet name="SO 05 - Obnova zpevněných..." sheetId="10" r:id="rId10"/>
    <sheet name="SO 06 - Sadové úpravy" sheetId="11" r:id="rId11"/>
    <sheet name="VRN - Vedlejší rozpočtové..." sheetId="12" r:id="rId12"/>
    <sheet name="ON - Ostatní náklady" sheetId="13" r:id="rId13"/>
    <sheet name="Seznam figur" sheetId="14" r:id="rId14"/>
    <sheet name="Pokyny pro vyplnění" sheetId="15" r:id="rId15"/>
  </sheets>
  <definedNames>
    <definedName name="_xlnm._FilterDatabase" localSheetId="12" hidden="1">'ON - Ostatní náklady'!$C$79:$K$96</definedName>
    <definedName name="_xlnm._FilterDatabase" localSheetId="1" hidden="1">'PS 01 - Strojně-technolog...'!$C$85:$K$102</definedName>
    <definedName name="_xlnm._FilterDatabase" localSheetId="2" hidden="1">'PS 02 - Elektro-technolog...'!$C$89:$K$562</definedName>
    <definedName name="_xlnm._FilterDatabase" localSheetId="3" hidden="1">'PS 03 - SŘTP'!$C$91:$K$746</definedName>
    <definedName name="_xlnm._FilterDatabase" localSheetId="4" hidden="1">'SO 01 - Přípojka dešťové ...'!$C$93:$K$392</definedName>
    <definedName name="_xlnm._FilterDatabase" localSheetId="5" hidden="1">'SO 02 - Přípojka splaškov...'!$C$92:$K$367</definedName>
    <definedName name="_xlnm._FilterDatabase" localSheetId="6" hidden="1">'SO 03 - Čerpací stanice'!$C$98:$K$209</definedName>
    <definedName name="_xlnm._FilterDatabase" localSheetId="7" hidden="1">'SO 03.1 - Elektropilíř pr...'!$C$92:$K$186</definedName>
    <definedName name="_xlnm._FilterDatabase" localSheetId="8" hidden="1">'SO 04 - Nový přívodní kab...'!$C$90:$K$130</definedName>
    <definedName name="_xlnm._FilterDatabase" localSheetId="9" hidden="1">'SO 05 - Obnova zpevněných...'!$C$92:$K$225</definedName>
    <definedName name="_xlnm._FilterDatabase" localSheetId="10" hidden="1">'SO 06 - Sadové úpravy'!$C$89:$K$262</definedName>
    <definedName name="_xlnm._FilterDatabase" localSheetId="11" hidden="1">'VRN - Vedlejší rozpočtové...'!$C$82:$K$91</definedName>
    <definedName name="_xlnm.Print_Titles" localSheetId="12">'ON - Ostatní náklady'!$79:$79</definedName>
    <definedName name="_xlnm.Print_Titles" localSheetId="1">'PS 01 - Strojně-technolog...'!$85:$85</definedName>
    <definedName name="_xlnm.Print_Titles" localSheetId="2">'PS 02 - Elektro-technolog...'!$89:$89</definedName>
    <definedName name="_xlnm.Print_Titles" localSheetId="3">'PS 03 - SŘTP'!$91:$91</definedName>
    <definedName name="_xlnm.Print_Titles" localSheetId="0">'Rekapitulace stavby'!$52:$52</definedName>
    <definedName name="_xlnm.Print_Titles" localSheetId="13">'Seznam figur'!$9:$9</definedName>
    <definedName name="_xlnm.Print_Titles" localSheetId="4">'SO 01 - Přípojka dešťové ...'!$93:$93</definedName>
    <definedName name="_xlnm.Print_Titles" localSheetId="5">'SO 02 - Přípojka splaškov...'!$92:$92</definedName>
    <definedName name="_xlnm.Print_Titles" localSheetId="6">'SO 03 - Čerpací stanice'!$98:$98</definedName>
    <definedName name="_xlnm.Print_Titles" localSheetId="7">'SO 03.1 - Elektropilíř pr...'!$92:$92</definedName>
    <definedName name="_xlnm.Print_Titles" localSheetId="8">'SO 04 - Nový přívodní kab...'!$90:$90</definedName>
    <definedName name="_xlnm.Print_Titles" localSheetId="9">'SO 05 - Obnova zpevněných...'!$92:$92</definedName>
    <definedName name="_xlnm.Print_Titles" localSheetId="10">'SO 06 - Sadové úpravy'!$89:$89</definedName>
    <definedName name="_xlnm.Print_Titles" localSheetId="11">'VRN - Vedlejší rozpočtové...'!$82:$82</definedName>
    <definedName name="_xlnm.Print_Area" localSheetId="12">'ON - Ostatní náklady'!$C$4:$J$39,'ON - Ostatní náklady'!$C$45:$J$61,'ON - Ostatní náklady'!$C$67:$K$96</definedName>
    <definedName name="_xlnm.Print_Area" localSheetId="14">'Pokyny pro vyplnění'!$B$2:$K$71,'Pokyny pro vyplnění'!$B$74:$K$118,'Pokyny pro vyplnění'!$B$121:$K$161,'Pokyny pro vyplnění'!$B$164:$K$219</definedName>
    <definedName name="_xlnm.Print_Area" localSheetId="1">'PS 01 - Strojně-technolog...'!$C$4:$J$41,'PS 01 - Strojně-technolog...'!$C$47:$J$65,'PS 01 - Strojně-technolog...'!$C$71:$K$102</definedName>
    <definedName name="_xlnm.Print_Area" localSheetId="2">'PS 02 - Elektro-technolog...'!$C$4:$J$41,'PS 02 - Elektro-technolog...'!$C$47:$J$69,'PS 02 - Elektro-technolog...'!$C$75:$K$562</definedName>
    <definedName name="_xlnm.Print_Area" localSheetId="3">'PS 03 - SŘTP'!$C$4:$J$41,'PS 03 - SŘTP'!$C$47:$J$71,'PS 03 - SŘTP'!$C$77:$K$746</definedName>
    <definedName name="_xlnm.Print_Area" localSheetId="0">'Rekapitulace stavby'!$D$4:$AO$36,'Rekapitulace stavby'!$C$42:$AQ$69</definedName>
    <definedName name="_xlnm.Print_Area" localSheetId="13">'Seznam figur'!$C$4:$G$576</definedName>
    <definedName name="_xlnm.Print_Area" localSheetId="4">'SO 01 - Přípojka dešťové ...'!$C$4:$J$41,'SO 01 - Přípojka dešťové ...'!$C$47:$J$73,'SO 01 - Přípojka dešťové ...'!$C$79:$K$392</definedName>
    <definedName name="_xlnm.Print_Area" localSheetId="5">'SO 02 - Přípojka splaškov...'!$C$4:$J$41,'SO 02 - Přípojka splaškov...'!$C$47:$J$72,'SO 02 - Přípojka splaškov...'!$C$78:$K$367</definedName>
    <definedName name="_xlnm.Print_Area" localSheetId="6">'SO 03 - Čerpací stanice'!$C$4:$J$41,'SO 03 - Čerpací stanice'!$C$47:$J$78,'SO 03 - Čerpací stanice'!$C$84:$K$209</definedName>
    <definedName name="_xlnm.Print_Area" localSheetId="7">'SO 03.1 - Elektropilíř pr...'!$C$4:$J$41,'SO 03.1 - Elektropilíř pr...'!$C$47:$J$72,'SO 03.1 - Elektropilíř pr...'!$C$78:$K$186</definedName>
    <definedName name="_xlnm.Print_Area" localSheetId="8">'SO 04 - Nový přívodní kab...'!$C$4:$J$41,'SO 04 - Nový přívodní kab...'!$C$47:$J$70,'SO 04 - Nový přívodní kab...'!$C$76:$K$130</definedName>
    <definedName name="_xlnm.Print_Area" localSheetId="9">'SO 05 - Obnova zpevněných...'!$C$4:$J$41,'SO 05 - Obnova zpevněných...'!$C$47:$J$72,'SO 05 - Obnova zpevněných...'!$C$78:$K$225</definedName>
    <definedName name="_xlnm.Print_Area" localSheetId="10">'SO 06 - Sadové úpravy'!$C$4:$J$41,'SO 06 - Sadové úpravy'!$C$47:$J$69,'SO 06 - Sadové úpravy'!$C$75:$K$262</definedName>
    <definedName name="_xlnm.Print_Area" localSheetId="11">'VRN - Vedlejší rozpočtové...'!$C$4:$J$39,'VRN - Vedlejší rozpočtové...'!$C$45:$J$64,'VRN - Vedlejší rozpočtové...'!$C$70:$K$91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4" l="1"/>
  <c r="J37" i="13"/>
  <c r="J36" i="13"/>
  <c r="AY68" i="1"/>
  <c r="J35" i="13"/>
  <c r="AX68" i="1"/>
  <c r="BI96" i="13"/>
  <c r="BH96" i="13"/>
  <c r="BG96" i="13"/>
  <c r="BF96" i="13"/>
  <c r="T96" i="13"/>
  <c r="R96" i="13"/>
  <c r="P96" i="13"/>
  <c r="BI95" i="13"/>
  <c r="BH95" i="13"/>
  <c r="BG95" i="13"/>
  <c r="BF95" i="13"/>
  <c r="T95" i="13"/>
  <c r="R95" i="13"/>
  <c r="P95" i="13"/>
  <c r="BI94" i="13"/>
  <c r="BH94" i="13"/>
  <c r="BG94" i="13"/>
  <c r="BF94" i="13"/>
  <c r="T94" i="13"/>
  <c r="R94" i="13"/>
  <c r="P94" i="13"/>
  <c r="BI93" i="13"/>
  <c r="BH93" i="13"/>
  <c r="BG93" i="13"/>
  <c r="BF93" i="13"/>
  <c r="T93" i="13"/>
  <c r="R93" i="13"/>
  <c r="P93" i="13"/>
  <c r="BI92" i="13"/>
  <c r="BH92" i="13"/>
  <c r="BG92" i="13"/>
  <c r="BF92" i="13"/>
  <c r="T92" i="13"/>
  <c r="R92" i="13"/>
  <c r="P92" i="13"/>
  <c r="BI90" i="13"/>
  <c r="BH90" i="13"/>
  <c r="BG90" i="13"/>
  <c r="BF90" i="13"/>
  <c r="T90" i="13"/>
  <c r="R90" i="13"/>
  <c r="P90" i="13"/>
  <c r="BI89" i="13"/>
  <c r="BH89" i="13"/>
  <c r="BG89" i="13"/>
  <c r="BF89" i="13"/>
  <c r="T89" i="13"/>
  <c r="R89" i="13"/>
  <c r="P89" i="13"/>
  <c r="BI88" i="13"/>
  <c r="BH88" i="13"/>
  <c r="BG88" i="13"/>
  <c r="BF88" i="13"/>
  <c r="T88" i="13"/>
  <c r="R88" i="13"/>
  <c r="P88" i="13"/>
  <c r="BI87" i="13"/>
  <c r="BH87" i="13"/>
  <c r="BG87" i="13"/>
  <c r="BF87" i="13"/>
  <c r="T87" i="13"/>
  <c r="R87" i="13"/>
  <c r="P87" i="13"/>
  <c r="BI85" i="13"/>
  <c r="BH85" i="13"/>
  <c r="BG85" i="13"/>
  <c r="BF85" i="13"/>
  <c r="T85" i="13"/>
  <c r="R85" i="13"/>
  <c r="P85" i="13"/>
  <c r="BI84" i="13"/>
  <c r="BH84" i="13"/>
  <c r="BG84" i="13"/>
  <c r="BF84" i="13"/>
  <c r="T84" i="13"/>
  <c r="R84" i="13"/>
  <c r="P84" i="13"/>
  <c r="BI83" i="13"/>
  <c r="BH83" i="13"/>
  <c r="BG83" i="13"/>
  <c r="BF83" i="13"/>
  <c r="T83" i="13"/>
  <c r="R83" i="13"/>
  <c r="P83" i="13"/>
  <c r="BI82" i="13"/>
  <c r="BH82" i="13"/>
  <c r="BG82" i="13"/>
  <c r="BF82" i="13"/>
  <c r="T82" i="13"/>
  <c r="R82" i="13"/>
  <c r="P82" i="13"/>
  <c r="J77" i="13"/>
  <c r="J76" i="13"/>
  <c r="F76" i="13"/>
  <c r="F74" i="13"/>
  <c r="E72" i="13"/>
  <c r="J55" i="13"/>
  <c r="J54" i="13"/>
  <c r="F54" i="13"/>
  <c r="F52" i="13"/>
  <c r="E50" i="13"/>
  <c r="J18" i="13"/>
  <c r="E18" i="13"/>
  <c r="F55" i="13"/>
  <c r="J17" i="13"/>
  <c r="J12" i="13"/>
  <c r="J74" i="13"/>
  <c r="E7" i="13"/>
  <c r="E70" i="13"/>
  <c r="J37" i="12"/>
  <c r="J36" i="12"/>
  <c r="AY67" i="1"/>
  <c r="J35" i="12"/>
  <c r="AX67" i="1"/>
  <c r="BI91" i="12"/>
  <c r="BH91" i="12"/>
  <c r="BG91" i="12"/>
  <c r="BF91" i="12"/>
  <c r="T91" i="12"/>
  <c r="T90" i="12"/>
  <c r="R91" i="12"/>
  <c r="R90" i="12" s="1"/>
  <c r="P91" i="12"/>
  <c r="P90" i="12"/>
  <c r="BI89" i="12"/>
  <c r="BH89" i="12"/>
  <c r="BG89" i="12"/>
  <c r="BF89" i="12"/>
  <c r="T89" i="12"/>
  <c r="T88" i="12"/>
  <c r="R89" i="12"/>
  <c r="R88" i="12"/>
  <c r="P89" i="12"/>
  <c r="P88" i="12" s="1"/>
  <c r="P83" i="12" s="1"/>
  <c r="AU67" i="1" s="1"/>
  <c r="BI87" i="12"/>
  <c r="BH87" i="12"/>
  <c r="BG87" i="12"/>
  <c r="BF87" i="12"/>
  <c r="T87" i="12"/>
  <c r="T86" i="12"/>
  <c r="R87" i="12"/>
  <c r="R86" i="12"/>
  <c r="P87" i="12"/>
  <c r="P86" i="12"/>
  <c r="BI85" i="12"/>
  <c r="BH85" i="12"/>
  <c r="BG85" i="12"/>
  <c r="BF85" i="12"/>
  <c r="T85" i="12"/>
  <c r="T84" i="12"/>
  <c r="T83" i="12" s="1"/>
  <c r="R85" i="12"/>
  <c r="R84" i="12" s="1"/>
  <c r="P85" i="12"/>
  <c r="P84" i="12"/>
  <c r="J80" i="12"/>
  <c r="J79" i="12"/>
  <c r="F79" i="12"/>
  <c r="F77" i="12"/>
  <c r="E75" i="12"/>
  <c r="J55" i="12"/>
  <c r="J54" i="12"/>
  <c r="F54" i="12"/>
  <c r="F52" i="12"/>
  <c r="E50" i="12"/>
  <c r="J18" i="12"/>
  <c r="E18" i="12"/>
  <c r="F80" i="12"/>
  <c r="J17" i="12"/>
  <c r="J12" i="12"/>
  <c r="J52" i="12"/>
  <c r="E7" i="12"/>
  <c r="E73" i="12"/>
  <c r="J39" i="11"/>
  <c r="J38" i="11"/>
  <c r="AY66" i="1"/>
  <c r="J37" i="11"/>
  <c r="AX66" i="1"/>
  <c r="BI259" i="11"/>
  <c r="BH259" i="11"/>
  <c r="BG259" i="11"/>
  <c r="BF259" i="11"/>
  <c r="T259" i="11"/>
  <c r="T258" i="11" s="1"/>
  <c r="R259" i="11"/>
  <c r="R258" i="11" s="1"/>
  <c r="P259" i="11"/>
  <c r="P258" i="11"/>
  <c r="BI257" i="11"/>
  <c r="BH257" i="11"/>
  <c r="BG257" i="11"/>
  <c r="BF257" i="11"/>
  <c r="T257" i="11"/>
  <c r="T256" i="11"/>
  <c r="R257" i="11"/>
  <c r="R256" i="11" s="1"/>
  <c r="P257" i="11"/>
  <c r="P256" i="11" s="1"/>
  <c r="BI254" i="11"/>
  <c r="BH254" i="11"/>
  <c r="BG254" i="11"/>
  <c r="BF254" i="11"/>
  <c r="T254" i="11"/>
  <c r="R254" i="11"/>
  <c r="P254" i="11"/>
  <c r="BI251" i="11"/>
  <c r="BH251" i="11"/>
  <c r="BG251" i="11"/>
  <c r="BF251" i="11"/>
  <c r="T251" i="11"/>
  <c r="R251" i="11"/>
  <c r="P251" i="11"/>
  <c r="BI248" i="11"/>
  <c r="BH248" i="11"/>
  <c r="BG248" i="11"/>
  <c r="BF248" i="11"/>
  <c r="T248" i="11"/>
  <c r="R248" i="11"/>
  <c r="P248" i="11"/>
  <c r="BI247" i="11"/>
  <c r="BH247" i="11"/>
  <c r="BG247" i="11"/>
  <c r="BF247" i="11"/>
  <c r="T247" i="11"/>
  <c r="R247" i="11"/>
  <c r="P247" i="11"/>
  <c r="BI242" i="11"/>
  <c r="BH242" i="11"/>
  <c r="BG242" i="11"/>
  <c r="BF242" i="11"/>
  <c r="T242" i="11"/>
  <c r="R242" i="11"/>
  <c r="P242" i="11"/>
  <c r="BI241" i="11"/>
  <c r="BH241" i="11"/>
  <c r="BG241" i="11"/>
  <c r="BF241" i="11"/>
  <c r="T241" i="11"/>
  <c r="R241" i="11"/>
  <c r="P241" i="11"/>
  <c r="BI234" i="11"/>
  <c r="BH234" i="11"/>
  <c r="BG234" i="11"/>
  <c r="BF234" i="11"/>
  <c r="T234" i="11"/>
  <c r="R234" i="11"/>
  <c r="P234" i="11"/>
  <c r="BI231" i="11"/>
  <c r="BH231" i="11"/>
  <c r="BG231" i="11"/>
  <c r="BF231" i="11"/>
  <c r="T231" i="11"/>
  <c r="R231" i="11"/>
  <c r="P231" i="11"/>
  <c r="BI229" i="11"/>
  <c r="BH229" i="11"/>
  <c r="BG229" i="11"/>
  <c r="BF229" i="11"/>
  <c r="T229" i="11"/>
  <c r="R229" i="11"/>
  <c r="P229" i="11"/>
  <c r="BI223" i="11"/>
  <c r="BH223" i="11"/>
  <c r="BG223" i="11"/>
  <c r="BF223" i="11"/>
  <c r="T223" i="11"/>
  <c r="R223" i="11"/>
  <c r="P223" i="11"/>
  <c r="BI217" i="11"/>
  <c r="BH217" i="11"/>
  <c r="BG217" i="11"/>
  <c r="BF217" i="11"/>
  <c r="T217" i="11"/>
  <c r="R217" i="11"/>
  <c r="P217" i="11"/>
  <c r="BI211" i="11"/>
  <c r="BH211" i="11"/>
  <c r="BG211" i="11"/>
  <c r="BF211" i="11"/>
  <c r="T211" i="11"/>
  <c r="R211" i="11"/>
  <c r="P211" i="11"/>
  <c r="BI205" i="11"/>
  <c r="BH205" i="11"/>
  <c r="BG205" i="11"/>
  <c r="BF205" i="11"/>
  <c r="T205" i="11"/>
  <c r="R205" i="11"/>
  <c r="P205" i="11"/>
  <c r="BI201" i="11"/>
  <c r="BH201" i="11"/>
  <c r="BG201" i="11"/>
  <c r="BF201" i="11"/>
  <c r="T201" i="11"/>
  <c r="R201" i="11"/>
  <c r="P201" i="11"/>
  <c r="BI197" i="11"/>
  <c r="BH197" i="11"/>
  <c r="BG197" i="11"/>
  <c r="BF197" i="11"/>
  <c r="T197" i="11"/>
  <c r="R197" i="11"/>
  <c r="P197" i="11"/>
  <c r="BI188" i="11"/>
  <c r="BH188" i="11"/>
  <c r="BG188" i="11"/>
  <c r="BF188" i="11"/>
  <c r="T188" i="11"/>
  <c r="R188" i="11"/>
  <c r="P188" i="11"/>
  <c r="BI186" i="11"/>
  <c r="BH186" i="11"/>
  <c r="BG186" i="11"/>
  <c r="BF186" i="11"/>
  <c r="T186" i="11"/>
  <c r="R186" i="11"/>
  <c r="P186" i="11"/>
  <c r="BI185" i="11"/>
  <c r="BH185" i="11"/>
  <c r="BG185" i="11"/>
  <c r="BF185" i="11"/>
  <c r="T185" i="11"/>
  <c r="R185" i="11"/>
  <c r="P185" i="11"/>
  <c r="BI184" i="11"/>
  <c r="BH184" i="11"/>
  <c r="BG184" i="11"/>
  <c r="BF184" i="11"/>
  <c r="T184" i="11"/>
  <c r="R184" i="11"/>
  <c r="P184" i="11"/>
  <c r="BI181" i="11"/>
  <c r="BH181" i="11"/>
  <c r="BG181" i="11"/>
  <c r="BF181" i="11"/>
  <c r="T181" i="11"/>
  <c r="R181" i="11"/>
  <c r="P181" i="11"/>
  <c r="BI178" i="11"/>
  <c r="BH178" i="11"/>
  <c r="BG178" i="11"/>
  <c r="BF178" i="11"/>
  <c r="T178" i="11"/>
  <c r="R178" i="11"/>
  <c r="P178" i="11"/>
  <c r="BI175" i="11"/>
  <c r="BH175" i="11"/>
  <c r="BG175" i="11"/>
  <c r="BF175" i="11"/>
  <c r="T175" i="11"/>
  <c r="R175" i="11"/>
  <c r="P175" i="11"/>
  <c r="BI172" i="11"/>
  <c r="BH172" i="11"/>
  <c r="BG172" i="11"/>
  <c r="BF172" i="11"/>
  <c r="T172" i="11"/>
  <c r="R172" i="11"/>
  <c r="P172" i="11"/>
  <c r="BI170" i="11"/>
  <c r="BH170" i="11"/>
  <c r="BG170" i="11"/>
  <c r="BF170" i="11"/>
  <c r="T170" i="11"/>
  <c r="R170" i="11"/>
  <c r="P170" i="11"/>
  <c r="BI168" i="11"/>
  <c r="BH168" i="11"/>
  <c r="BG168" i="11"/>
  <c r="BF168" i="11"/>
  <c r="T168" i="11"/>
  <c r="R168" i="11"/>
  <c r="P168" i="11"/>
  <c r="BI167" i="11"/>
  <c r="BH167" i="11"/>
  <c r="BG167" i="11"/>
  <c r="BF167" i="11"/>
  <c r="T167" i="11"/>
  <c r="R167" i="11"/>
  <c r="P167" i="11"/>
  <c r="BI166" i="11"/>
  <c r="BH166" i="11"/>
  <c r="BG166" i="11"/>
  <c r="BF166" i="11"/>
  <c r="T166" i="11"/>
  <c r="R166" i="11"/>
  <c r="P166" i="11"/>
  <c r="BI165" i="11"/>
  <c r="BH165" i="11"/>
  <c r="BG165" i="11"/>
  <c r="BF165" i="11"/>
  <c r="T165" i="11"/>
  <c r="R165" i="11"/>
  <c r="P165" i="11"/>
  <c r="BI164" i="11"/>
  <c r="BH164" i="11"/>
  <c r="BG164" i="11"/>
  <c r="BF164" i="11"/>
  <c r="T164" i="11"/>
  <c r="R164" i="11"/>
  <c r="P164" i="11"/>
  <c r="BI163" i="11"/>
  <c r="BH163" i="11"/>
  <c r="BG163" i="11"/>
  <c r="BF163" i="11"/>
  <c r="T163" i="11"/>
  <c r="R163" i="11"/>
  <c r="P163" i="11"/>
  <c r="BI162" i="11"/>
  <c r="BH162" i="11"/>
  <c r="BG162" i="11"/>
  <c r="BF162" i="11"/>
  <c r="T162" i="11"/>
  <c r="R162" i="11"/>
  <c r="P162" i="11"/>
  <c r="BI161" i="11"/>
  <c r="BH161" i="11"/>
  <c r="BG161" i="11"/>
  <c r="BF161" i="11"/>
  <c r="T161" i="11"/>
  <c r="R161" i="11"/>
  <c r="P161" i="11"/>
  <c r="BI160" i="11"/>
  <c r="BH160" i="11"/>
  <c r="BG160" i="11"/>
  <c r="BF160" i="11"/>
  <c r="T160" i="11"/>
  <c r="R160" i="11"/>
  <c r="P160" i="11"/>
  <c r="BI159" i="11"/>
  <c r="BH159" i="11"/>
  <c r="BG159" i="11"/>
  <c r="BF159" i="11"/>
  <c r="T159" i="11"/>
  <c r="R159" i="11"/>
  <c r="P159" i="11"/>
  <c r="BI158" i="11"/>
  <c r="BH158" i="11"/>
  <c r="BG158" i="11"/>
  <c r="BF158" i="11"/>
  <c r="T158" i="11"/>
  <c r="R158" i="11"/>
  <c r="P158" i="11"/>
  <c r="BI157" i="11"/>
  <c r="BH157" i="11"/>
  <c r="BG157" i="11"/>
  <c r="BF157" i="11"/>
  <c r="T157" i="11"/>
  <c r="R157" i="11"/>
  <c r="P157" i="11"/>
  <c r="BI156" i="11"/>
  <c r="BH156" i="11"/>
  <c r="BG156" i="11"/>
  <c r="BF156" i="11"/>
  <c r="T156" i="11"/>
  <c r="R156" i="11"/>
  <c r="P156" i="11"/>
  <c r="BI155" i="11"/>
  <c r="BH155" i="11"/>
  <c r="BG155" i="11"/>
  <c r="BF155" i="11"/>
  <c r="T155" i="11"/>
  <c r="R155" i="11"/>
  <c r="P155" i="11"/>
  <c r="BI154" i="11"/>
  <c r="BH154" i="11"/>
  <c r="BG154" i="11"/>
  <c r="BF154" i="11"/>
  <c r="T154" i="11"/>
  <c r="R154" i="11"/>
  <c r="P154" i="11"/>
  <c r="BI151" i="11"/>
  <c r="BH151" i="11"/>
  <c r="BG151" i="11"/>
  <c r="BF151" i="11"/>
  <c r="T151" i="11"/>
  <c r="R151" i="11"/>
  <c r="P151" i="11"/>
  <c r="BI147" i="11"/>
  <c r="BH147" i="11"/>
  <c r="BG147" i="11"/>
  <c r="BF147" i="11"/>
  <c r="T147" i="11"/>
  <c r="R147" i="11"/>
  <c r="P147" i="11"/>
  <c r="BI144" i="11"/>
  <c r="BH144" i="11"/>
  <c r="BG144" i="11"/>
  <c r="BF144" i="11"/>
  <c r="T144" i="11"/>
  <c r="R144" i="11"/>
  <c r="P144" i="11"/>
  <c r="BI142" i="11"/>
  <c r="BH142" i="11"/>
  <c r="BG142" i="11"/>
  <c r="BF142" i="11"/>
  <c r="T142" i="11"/>
  <c r="R142" i="11"/>
  <c r="P142" i="11"/>
  <c r="BI137" i="11"/>
  <c r="BH137" i="11"/>
  <c r="BG137" i="11"/>
  <c r="BF137" i="11"/>
  <c r="T137" i="11"/>
  <c r="R137" i="11"/>
  <c r="P137" i="11"/>
  <c r="BI135" i="11"/>
  <c r="BH135" i="11"/>
  <c r="BG135" i="11"/>
  <c r="BF135" i="11"/>
  <c r="T135" i="11"/>
  <c r="R135" i="11"/>
  <c r="P135" i="11"/>
  <c r="BI133" i="11"/>
  <c r="BH133" i="11"/>
  <c r="BG133" i="11"/>
  <c r="BF133" i="11"/>
  <c r="T133" i="11"/>
  <c r="R133" i="11"/>
  <c r="P133" i="11"/>
  <c r="BI132" i="11"/>
  <c r="BH132" i="11"/>
  <c r="BG132" i="11"/>
  <c r="BF132" i="11"/>
  <c r="T132" i="11"/>
  <c r="R132" i="11"/>
  <c r="P132" i="11"/>
  <c r="BI130" i="11"/>
  <c r="BH130" i="11"/>
  <c r="BG130" i="11"/>
  <c r="BF130" i="11"/>
  <c r="T130" i="11"/>
  <c r="R130" i="11"/>
  <c r="P130" i="11"/>
  <c r="BI125" i="11"/>
  <c r="BH125" i="11"/>
  <c r="BG125" i="11"/>
  <c r="BF125" i="11"/>
  <c r="T125" i="11"/>
  <c r="R125" i="11"/>
  <c r="P125" i="11"/>
  <c r="BI124" i="11"/>
  <c r="BH124" i="11"/>
  <c r="BG124" i="11"/>
  <c r="BF124" i="11"/>
  <c r="T124" i="11"/>
  <c r="R124" i="11"/>
  <c r="P124" i="11"/>
  <c r="BI123" i="11"/>
  <c r="BH123" i="11"/>
  <c r="BG123" i="11"/>
  <c r="BF123" i="11"/>
  <c r="T123" i="11"/>
  <c r="R123" i="11"/>
  <c r="P123" i="11"/>
  <c r="BI122" i="11"/>
  <c r="BH122" i="11"/>
  <c r="BG122" i="11"/>
  <c r="BF122" i="11"/>
  <c r="T122" i="11"/>
  <c r="R122" i="11"/>
  <c r="P122" i="11"/>
  <c r="BI118" i="11"/>
  <c r="BH118" i="11"/>
  <c r="BG118" i="11"/>
  <c r="BF118" i="11"/>
  <c r="T118" i="11"/>
  <c r="R118" i="11"/>
  <c r="P118" i="11"/>
  <c r="BI114" i="11"/>
  <c r="BH114" i="11"/>
  <c r="BG114" i="11"/>
  <c r="BF114" i="11"/>
  <c r="T114" i="11"/>
  <c r="R114" i="11"/>
  <c r="P114" i="11"/>
  <c r="BI110" i="11"/>
  <c r="BH110" i="11"/>
  <c r="BG110" i="11"/>
  <c r="BF110" i="11"/>
  <c r="T110" i="11"/>
  <c r="R110" i="11"/>
  <c r="P110" i="11"/>
  <c r="BI106" i="11"/>
  <c r="BH106" i="11"/>
  <c r="BG106" i="11"/>
  <c r="BF106" i="11"/>
  <c r="T106" i="11"/>
  <c r="R106" i="11"/>
  <c r="P106" i="11"/>
  <c r="BI99" i="11"/>
  <c r="BH99" i="11"/>
  <c r="BG99" i="11"/>
  <c r="BF99" i="11"/>
  <c r="T99" i="11"/>
  <c r="R99" i="11"/>
  <c r="P99" i="11"/>
  <c r="BI93" i="11"/>
  <c r="BH93" i="11"/>
  <c r="BG93" i="11"/>
  <c r="BF93" i="11"/>
  <c r="T93" i="11"/>
  <c r="R93" i="11"/>
  <c r="P93" i="11"/>
  <c r="J87" i="11"/>
  <c r="J86" i="11"/>
  <c r="F86" i="11"/>
  <c r="F84" i="11"/>
  <c r="E82" i="11"/>
  <c r="J59" i="11"/>
  <c r="J58" i="11"/>
  <c r="F58" i="11"/>
  <c r="F56" i="11"/>
  <c r="E54" i="11"/>
  <c r="J20" i="11"/>
  <c r="E20" i="11"/>
  <c r="F59" i="11"/>
  <c r="J19" i="11"/>
  <c r="J14" i="11"/>
  <c r="J84" i="11"/>
  <c r="E7" i="11"/>
  <c r="E50" i="11"/>
  <c r="J39" i="10"/>
  <c r="J38" i="10"/>
  <c r="AY65" i="1"/>
  <c r="J37" i="10"/>
  <c r="AX65" i="1"/>
  <c r="BI220" i="10"/>
  <c r="BH220" i="10"/>
  <c r="BG220" i="10"/>
  <c r="BF220" i="10"/>
  <c r="T220" i="10"/>
  <c r="R220" i="10"/>
  <c r="P220" i="10"/>
  <c r="BI218" i="10"/>
  <c r="BH218" i="10"/>
  <c r="BG218" i="10"/>
  <c r="BF218" i="10"/>
  <c r="T218" i="10"/>
  <c r="R218" i="10"/>
  <c r="P218" i="10"/>
  <c r="BI217" i="10"/>
  <c r="BH217" i="10"/>
  <c r="BG217" i="10"/>
  <c r="BF217" i="10"/>
  <c r="T217" i="10"/>
  <c r="R217" i="10"/>
  <c r="P217" i="10"/>
  <c r="BI216" i="10"/>
  <c r="BH216" i="10"/>
  <c r="BG216" i="10"/>
  <c r="BF216" i="10"/>
  <c r="T216" i="10"/>
  <c r="R216" i="10"/>
  <c r="P216" i="10"/>
  <c r="BI214" i="10"/>
  <c r="BH214" i="10"/>
  <c r="BG214" i="10"/>
  <c r="BF214" i="10"/>
  <c r="T214" i="10"/>
  <c r="T213" i="10"/>
  <c r="R214" i="10"/>
  <c r="R213" i="10"/>
  <c r="P214" i="10"/>
  <c r="P213" i="10"/>
  <c r="BI211" i="10"/>
  <c r="BH211" i="10"/>
  <c r="BG211" i="10"/>
  <c r="BF211" i="10"/>
  <c r="T211" i="10"/>
  <c r="R211" i="10"/>
  <c r="P211" i="10"/>
  <c r="BI210" i="10"/>
  <c r="BH210" i="10"/>
  <c r="BG210" i="10"/>
  <c r="BF210" i="10"/>
  <c r="T210" i="10"/>
  <c r="R210" i="10"/>
  <c r="P210" i="10"/>
  <c r="BI206" i="10"/>
  <c r="BH206" i="10"/>
  <c r="BG206" i="10"/>
  <c r="BF206" i="10"/>
  <c r="T206" i="10"/>
  <c r="R206" i="10"/>
  <c r="P206" i="10"/>
  <c r="BI202" i="10"/>
  <c r="BH202" i="10"/>
  <c r="BG202" i="10"/>
  <c r="BF202" i="10"/>
  <c r="T202" i="10"/>
  <c r="R202" i="10"/>
  <c r="P202" i="10"/>
  <c r="BI201" i="10"/>
  <c r="BH201" i="10"/>
  <c r="BG201" i="10"/>
  <c r="BF201" i="10"/>
  <c r="T201" i="10"/>
  <c r="R201" i="10"/>
  <c r="P201" i="10"/>
  <c r="BI198" i="10"/>
  <c r="BH198" i="10"/>
  <c r="BG198" i="10"/>
  <c r="BF198" i="10"/>
  <c r="T198" i="10"/>
  <c r="R198" i="10"/>
  <c r="P198" i="10"/>
  <c r="BI195" i="10"/>
  <c r="BH195" i="10"/>
  <c r="BG195" i="10"/>
  <c r="BF195" i="10"/>
  <c r="T195" i="10"/>
  <c r="R195" i="10"/>
  <c r="P195" i="10"/>
  <c r="BI193" i="10"/>
  <c r="BH193" i="10"/>
  <c r="BG193" i="10"/>
  <c r="BF193" i="10"/>
  <c r="T193" i="10"/>
  <c r="R193" i="10"/>
  <c r="P193" i="10"/>
  <c r="BI191" i="10"/>
  <c r="BH191" i="10"/>
  <c r="BG191" i="10"/>
  <c r="BF191" i="10"/>
  <c r="T191" i="10"/>
  <c r="R191" i="10"/>
  <c r="P191" i="10"/>
  <c r="BI189" i="10"/>
  <c r="BH189" i="10"/>
  <c r="BG189" i="10"/>
  <c r="BF189" i="10"/>
  <c r="T189" i="10"/>
  <c r="R189" i="10"/>
  <c r="P189" i="10"/>
  <c r="BI187" i="10"/>
  <c r="BH187" i="10"/>
  <c r="BG187" i="10"/>
  <c r="BF187" i="10"/>
  <c r="T187" i="10"/>
  <c r="R187" i="10"/>
  <c r="P187" i="10"/>
  <c r="BI183" i="10"/>
  <c r="BH183" i="10"/>
  <c r="BG183" i="10"/>
  <c r="BF183" i="10"/>
  <c r="T183" i="10"/>
  <c r="R183" i="10"/>
  <c r="P183" i="10"/>
  <c r="BI181" i="10"/>
  <c r="BH181" i="10"/>
  <c r="BG181" i="10"/>
  <c r="BF181" i="10"/>
  <c r="T181" i="10"/>
  <c r="R181" i="10"/>
  <c r="P181" i="10"/>
  <c r="BI179" i="10"/>
  <c r="BH179" i="10"/>
  <c r="BG179" i="10"/>
  <c r="BF179" i="10"/>
  <c r="T179" i="10"/>
  <c r="R179" i="10"/>
  <c r="P179" i="10"/>
  <c r="BI177" i="10"/>
  <c r="BH177" i="10"/>
  <c r="BG177" i="10"/>
  <c r="BF177" i="10"/>
  <c r="T177" i="10"/>
  <c r="R177" i="10"/>
  <c r="P177" i="10"/>
  <c r="BI175" i="10"/>
  <c r="BH175" i="10"/>
  <c r="BG175" i="10"/>
  <c r="BF175" i="10"/>
  <c r="T175" i="10"/>
  <c r="R175" i="10"/>
  <c r="P175" i="10"/>
  <c r="BI170" i="10"/>
  <c r="BH170" i="10"/>
  <c r="BG170" i="10"/>
  <c r="BF170" i="10"/>
  <c r="T170" i="10"/>
  <c r="R170" i="10"/>
  <c r="P170" i="10"/>
  <c r="BI164" i="10"/>
  <c r="BH164" i="10"/>
  <c r="BG164" i="10"/>
  <c r="BF164" i="10"/>
  <c r="T164" i="10"/>
  <c r="R164" i="10"/>
  <c r="P164" i="10"/>
  <c r="BI160" i="10"/>
  <c r="BH160" i="10"/>
  <c r="BG160" i="10"/>
  <c r="BF160" i="10"/>
  <c r="T160" i="10"/>
  <c r="T159" i="10"/>
  <c r="R160" i="10"/>
  <c r="R159" i="10" s="1"/>
  <c r="P160" i="10"/>
  <c r="P159" i="10"/>
  <c r="BI158" i="10"/>
  <c r="BH158" i="10"/>
  <c r="BG158" i="10"/>
  <c r="BF158" i="10"/>
  <c r="T158" i="10"/>
  <c r="R158" i="10"/>
  <c r="P158" i="10"/>
  <c r="BI154" i="10"/>
  <c r="BH154" i="10"/>
  <c r="BG154" i="10"/>
  <c r="BF154" i="10"/>
  <c r="T154" i="10"/>
  <c r="R154" i="10"/>
  <c r="P154" i="10"/>
  <c r="BI153" i="10"/>
  <c r="BH153" i="10"/>
  <c r="BG153" i="10"/>
  <c r="BF153" i="10"/>
  <c r="T153" i="10"/>
  <c r="R153" i="10"/>
  <c r="P153" i="10"/>
  <c r="BI152" i="10"/>
  <c r="BH152" i="10"/>
  <c r="BG152" i="10"/>
  <c r="BF152" i="10"/>
  <c r="T152" i="10"/>
  <c r="R152" i="10"/>
  <c r="P152" i="10"/>
  <c r="BI145" i="10"/>
  <c r="BH145" i="10"/>
  <c r="BG145" i="10"/>
  <c r="BF145" i="10"/>
  <c r="T145" i="10"/>
  <c r="R145" i="10"/>
  <c r="P145" i="10"/>
  <c r="BI142" i="10"/>
  <c r="BH142" i="10"/>
  <c r="BG142" i="10"/>
  <c r="BF142" i="10"/>
  <c r="T142" i="10"/>
  <c r="R142" i="10"/>
  <c r="P142" i="10"/>
  <c r="BI141" i="10"/>
  <c r="BH141" i="10"/>
  <c r="BG141" i="10"/>
  <c r="BF141" i="10"/>
  <c r="T141" i="10"/>
  <c r="R141" i="10"/>
  <c r="P141" i="10"/>
  <c r="BI140" i="10"/>
  <c r="BH140" i="10"/>
  <c r="BG140" i="10"/>
  <c r="BF140" i="10"/>
  <c r="T140" i="10"/>
  <c r="R140" i="10"/>
  <c r="P140" i="10"/>
  <c r="BI135" i="10"/>
  <c r="BH135" i="10"/>
  <c r="BG135" i="10"/>
  <c r="BF135" i="10"/>
  <c r="T135" i="10"/>
  <c r="R135" i="10"/>
  <c r="P135" i="10"/>
  <c r="BI130" i="10"/>
  <c r="BH130" i="10"/>
  <c r="BG130" i="10"/>
  <c r="BF130" i="10"/>
  <c r="T130" i="10"/>
  <c r="R130" i="10"/>
  <c r="P130" i="10"/>
  <c r="BI124" i="10"/>
  <c r="BH124" i="10"/>
  <c r="BG124" i="10"/>
  <c r="BF124" i="10"/>
  <c r="T124" i="10"/>
  <c r="R124" i="10"/>
  <c r="P124" i="10"/>
  <c r="BI118" i="10"/>
  <c r="BH118" i="10"/>
  <c r="BG118" i="10"/>
  <c r="BF118" i="10"/>
  <c r="T118" i="10"/>
  <c r="R118" i="10"/>
  <c r="P118" i="10"/>
  <c r="BI112" i="10"/>
  <c r="BH112" i="10"/>
  <c r="BG112" i="10"/>
  <c r="BF112" i="10"/>
  <c r="T112" i="10"/>
  <c r="R112" i="10"/>
  <c r="P112" i="10"/>
  <c r="BI108" i="10"/>
  <c r="BH108" i="10"/>
  <c r="BG108" i="10"/>
  <c r="BF108" i="10"/>
  <c r="T108" i="10"/>
  <c r="R108" i="10"/>
  <c r="P108" i="10"/>
  <c r="BI105" i="10"/>
  <c r="BH105" i="10"/>
  <c r="BG105" i="10"/>
  <c r="BF105" i="10"/>
  <c r="T105" i="10"/>
  <c r="R105" i="10"/>
  <c r="P105" i="10"/>
  <c r="BI104" i="10"/>
  <c r="BH104" i="10"/>
  <c r="BG104" i="10"/>
  <c r="BF104" i="10"/>
  <c r="T104" i="10"/>
  <c r="R104" i="10"/>
  <c r="P104" i="10"/>
  <c r="BI100" i="10"/>
  <c r="BH100" i="10"/>
  <c r="BG100" i="10"/>
  <c r="BF100" i="10"/>
  <c r="T100" i="10"/>
  <c r="R100" i="10"/>
  <c r="P100" i="10"/>
  <c r="BI97" i="10"/>
  <c r="BH97" i="10"/>
  <c r="BG97" i="10"/>
  <c r="BF97" i="10"/>
  <c r="T97" i="10"/>
  <c r="R97" i="10"/>
  <c r="P97" i="10"/>
  <c r="BI96" i="10"/>
  <c r="BH96" i="10"/>
  <c r="BG96" i="10"/>
  <c r="BF96" i="10"/>
  <c r="T96" i="10"/>
  <c r="R96" i="10"/>
  <c r="P96" i="10"/>
  <c r="J90" i="10"/>
  <c r="J89" i="10"/>
  <c r="F89" i="10"/>
  <c r="F87" i="10"/>
  <c r="E85" i="10"/>
  <c r="J59" i="10"/>
  <c r="J58" i="10"/>
  <c r="F58" i="10"/>
  <c r="F56" i="10"/>
  <c r="E54" i="10"/>
  <c r="J20" i="10"/>
  <c r="E20" i="10"/>
  <c r="F90" i="10" s="1"/>
  <c r="J19" i="10"/>
  <c r="J14" i="10"/>
  <c r="J56" i="10"/>
  <c r="E7" i="10"/>
  <c r="E81" i="10" s="1"/>
  <c r="J39" i="9"/>
  <c r="J38" i="9"/>
  <c r="AY64" i="1" s="1"/>
  <c r="J37" i="9"/>
  <c r="AX64" i="1"/>
  <c r="BI130" i="9"/>
  <c r="BH130" i="9"/>
  <c r="BG130" i="9"/>
  <c r="BF130" i="9"/>
  <c r="T130" i="9"/>
  <c r="R130" i="9"/>
  <c r="P130" i="9"/>
  <c r="BI129" i="9"/>
  <c r="BH129" i="9"/>
  <c r="BG129" i="9"/>
  <c r="BF129" i="9"/>
  <c r="T129" i="9"/>
  <c r="R129" i="9"/>
  <c r="P129" i="9"/>
  <c r="BI126" i="9"/>
  <c r="BH126" i="9"/>
  <c r="BG126" i="9"/>
  <c r="BF126" i="9"/>
  <c r="T126" i="9"/>
  <c r="R126" i="9"/>
  <c r="P126" i="9"/>
  <c r="BI125" i="9"/>
  <c r="BH125" i="9"/>
  <c r="BG125" i="9"/>
  <c r="BF125" i="9"/>
  <c r="T125" i="9"/>
  <c r="R125" i="9"/>
  <c r="P125" i="9"/>
  <c r="BI124" i="9"/>
  <c r="BH124" i="9"/>
  <c r="BG124" i="9"/>
  <c r="BF124" i="9"/>
  <c r="T124" i="9"/>
  <c r="R124" i="9"/>
  <c r="P124" i="9"/>
  <c r="BI121" i="9"/>
  <c r="BH121" i="9"/>
  <c r="BG121" i="9"/>
  <c r="BF121" i="9"/>
  <c r="T121" i="9"/>
  <c r="R121" i="9"/>
  <c r="P121" i="9"/>
  <c r="BI119" i="9"/>
  <c r="BH119" i="9"/>
  <c r="BG119" i="9"/>
  <c r="BF119" i="9"/>
  <c r="T119" i="9"/>
  <c r="R119" i="9"/>
  <c r="P119" i="9"/>
  <c r="BI116" i="9"/>
  <c r="BH116" i="9"/>
  <c r="BG116" i="9"/>
  <c r="BF116" i="9"/>
  <c r="T116" i="9"/>
  <c r="R116" i="9"/>
  <c r="P116" i="9"/>
  <c r="BI113" i="9"/>
  <c r="BH113" i="9"/>
  <c r="BG113" i="9"/>
  <c r="BF113" i="9"/>
  <c r="T113" i="9"/>
  <c r="R113" i="9"/>
  <c r="P113" i="9"/>
  <c r="BI108" i="9"/>
  <c r="BH108" i="9"/>
  <c r="BG108" i="9"/>
  <c r="BF108" i="9"/>
  <c r="T108" i="9"/>
  <c r="R108" i="9"/>
  <c r="P108" i="9"/>
  <c r="BI105" i="9"/>
  <c r="BH105" i="9"/>
  <c r="BG105" i="9"/>
  <c r="BF105" i="9"/>
  <c r="T105" i="9"/>
  <c r="R105" i="9"/>
  <c r="P105" i="9"/>
  <c r="BI104" i="9"/>
  <c r="BH104" i="9"/>
  <c r="BG104" i="9"/>
  <c r="BF104" i="9"/>
  <c r="T104" i="9"/>
  <c r="R104" i="9"/>
  <c r="P104" i="9"/>
  <c r="BI103" i="9"/>
  <c r="BH103" i="9"/>
  <c r="BG103" i="9"/>
  <c r="BF103" i="9"/>
  <c r="T103" i="9"/>
  <c r="R103" i="9"/>
  <c r="P103" i="9"/>
  <c r="BI100" i="9"/>
  <c r="BH100" i="9"/>
  <c r="BG100" i="9"/>
  <c r="BF100" i="9"/>
  <c r="T100" i="9"/>
  <c r="T99" i="9"/>
  <c r="R100" i="9"/>
  <c r="R99" i="9"/>
  <c r="P100" i="9"/>
  <c r="P99" i="9"/>
  <c r="P93" i="9" s="1"/>
  <c r="P92" i="9" s="1"/>
  <c r="BI98" i="9"/>
  <c r="BH98" i="9"/>
  <c r="BG98" i="9"/>
  <c r="BF98" i="9"/>
  <c r="T98" i="9"/>
  <c r="R98" i="9"/>
  <c r="P98" i="9"/>
  <c r="BI94" i="9"/>
  <c r="BH94" i="9"/>
  <c r="BG94" i="9"/>
  <c r="BF94" i="9"/>
  <c r="T94" i="9"/>
  <c r="T93" i="9"/>
  <c r="T92" i="9" s="1"/>
  <c r="R94" i="9"/>
  <c r="R93" i="9" s="1"/>
  <c r="R92" i="9" s="1"/>
  <c r="P94" i="9"/>
  <c r="J88" i="9"/>
  <c r="J87" i="9"/>
  <c r="F87" i="9"/>
  <c r="F85" i="9"/>
  <c r="E83" i="9"/>
  <c r="J59" i="9"/>
  <c r="J58" i="9"/>
  <c r="F58" i="9"/>
  <c r="F56" i="9"/>
  <c r="E54" i="9"/>
  <c r="J20" i="9"/>
  <c r="E20" i="9"/>
  <c r="F59" i="9" s="1"/>
  <c r="J19" i="9"/>
  <c r="J14" i="9"/>
  <c r="J85" i="9" s="1"/>
  <c r="E7" i="9"/>
  <c r="E50" i="9" s="1"/>
  <c r="J39" i="8"/>
  <c r="J38" i="8"/>
  <c r="AY63" i="1" s="1"/>
  <c r="J37" i="8"/>
  <c r="AX63" i="1"/>
  <c r="BI186" i="8"/>
  <c r="BH186" i="8"/>
  <c r="BG186" i="8"/>
  <c r="BF186" i="8"/>
  <c r="T186" i="8"/>
  <c r="R186" i="8"/>
  <c r="P186" i="8"/>
  <c r="BI185" i="8"/>
  <c r="BH185" i="8"/>
  <c r="BG185" i="8"/>
  <c r="BF185" i="8"/>
  <c r="T185" i="8"/>
  <c r="R185" i="8"/>
  <c r="P185" i="8"/>
  <c r="BI184" i="8"/>
  <c r="BH184" i="8"/>
  <c r="BG184" i="8"/>
  <c r="BF184" i="8"/>
  <c r="T184" i="8"/>
  <c r="R184" i="8"/>
  <c r="P184" i="8"/>
  <c r="BI183" i="8"/>
  <c r="BH183" i="8"/>
  <c r="BG183" i="8"/>
  <c r="BF183" i="8"/>
  <c r="T183" i="8"/>
  <c r="R183" i="8"/>
  <c r="P183" i="8"/>
  <c r="BI180" i="8"/>
  <c r="BH180" i="8"/>
  <c r="BG180" i="8"/>
  <c r="BF180" i="8"/>
  <c r="T180" i="8"/>
  <c r="R180" i="8"/>
  <c r="P180" i="8"/>
  <c r="BI179" i="8"/>
  <c r="BH179" i="8"/>
  <c r="BG179" i="8"/>
  <c r="BF179" i="8"/>
  <c r="T179" i="8"/>
  <c r="R179" i="8"/>
  <c r="P179" i="8"/>
  <c r="BI176" i="8"/>
  <c r="BH176" i="8"/>
  <c r="BG176" i="8"/>
  <c r="BF176" i="8"/>
  <c r="T176" i="8"/>
  <c r="R176" i="8"/>
  <c r="P176" i="8"/>
  <c r="BI171" i="8"/>
  <c r="BH171" i="8"/>
  <c r="BG171" i="8"/>
  <c r="BF171" i="8"/>
  <c r="T171" i="8"/>
  <c r="R171" i="8"/>
  <c r="P171" i="8"/>
  <c r="BI166" i="8"/>
  <c r="BH166" i="8"/>
  <c r="BG166" i="8"/>
  <c r="BF166" i="8"/>
  <c r="T166" i="8"/>
  <c r="R166" i="8"/>
  <c r="P166" i="8"/>
  <c r="BI165" i="8"/>
  <c r="BH165" i="8"/>
  <c r="BG165" i="8"/>
  <c r="BF165" i="8"/>
  <c r="T165" i="8"/>
  <c r="R165" i="8"/>
  <c r="P165" i="8"/>
  <c r="BI161" i="8"/>
  <c r="BH161" i="8"/>
  <c r="BG161" i="8"/>
  <c r="BF161" i="8"/>
  <c r="T161" i="8"/>
  <c r="R161" i="8"/>
  <c r="P161" i="8"/>
  <c r="BI147" i="8"/>
  <c r="BH147" i="8"/>
  <c r="BG147" i="8"/>
  <c r="BF147" i="8"/>
  <c r="T147" i="8"/>
  <c r="R147" i="8"/>
  <c r="P147" i="8"/>
  <c r="BI144" i="8"/>
  <c r="BH144" i="8"/>
  <c r="BG144" i="8"/>
  <c r="BF144" i="8"/>
  <c r="T144" i="8"/>
  <c r="R144" i="8"/>
  <c r="P144" i="8"/>
  <c r="BI143" i="8"/>
  <c r="BH143" i="8"/>
  <c r="BG143" i="8"/>
  <c r="BF143" i="8"/>
  <c r="T143" i="8"/>
  <c r="R143" i="8"/>
  <c r="P143" i="8"/>
  <c r="BI139" i="8"/>
  <c r="BH139" i="8"/>
  <c r="BG139" i="8"/>
  <c r="BF139" i="8"/>
  <c r="T139" i="8"/>
  <c r="R139" i="8"/>
  <c r="P139" i="8"/>
  <c r="BI136" i="8"/>
  <c r="BH136" i="8"/>
  <c r="BG136" i="8"/>
  <c r="BF136" i="8"/>
  <c r="T136" i="8"/>
  <c r="R136" i="8"/>
  <c r="P136" i="8"/>
  <c r="BI135" i="8"/>
  <c r="BH135" i="8"/>
  <c r="BG135" i="8"/>
  <c r="BF135" i="8"/>
  <c r="T135" i="8"/>
  <c r="R135" i="8"/>
  <c r="P135" i="8"/>
  <c r="BI134" i="8"/>
  <c r="BH134" i="8"/>
  <c r="BG134" i="8"/>
  <c r="BF134" i="8"/>
  <c r="T134" i="8"/>
  <c r="R134" i="8"/>
  <c r="P134" i="8"/>
  <c r="BI132" i="8"/>
  <c r="BH132" i="8"/>
  <c r="BG132" i="8"/>
  <c r="BF132" i="8"/>
  <c r="T132" i="8"/>
  <c r="R132" i="8"/>
  <c r="P132" i="8"/>
  <c r="BI130" i="8"/>
  <c r="BH130" i="8"/>
  <c r="BG130" i="8"/>
  <c r="BF130" i="8"/>
  <c r="T130" i="8"/>
  <c r="R130" i="8"/>
  <c r="P130" i="8"/>
  <c r="BI128" i="8"/>
  <c r="BH128" i="8"/>
  <c r="BG128" i="8"/>
  <c r="BF128" i="8"/>
  <c r="T128" i="8"/>
  <c r="R128" i="8"/>
  <c r="P128" i="8"/>
  <c r="BI121" i="8"/>
  <c r="BH121" i="8"/>
  <c r="BG121" i="8"/>
  <c r="BF121" i="8"/>
  <c r="T121" i="8"/>
  <c r="R121" i="8"/>
  <c r="P121" i="8"/>
  <c r="BI119" i="8"/>
  <c r="BH119" i="8"/>
  <c r="BG119" i="8"/>
  <c r="BF119" i="8"/>
  <c r="T119" i="8"/>
  <c r="R119" i="8"/>
  <c r="P119" i="8"/>
  <c r="BI118" i="8"/>
  <c r="BH118" i="8"/>
  <c r="BG118" i="8"/>
  <c r="BF118" i="8"/>
  <c r="T118" i="8"/>
  <c r="R118" i="8"/>
  <c r="P118" i="8"/>
  <c r="BI115" i="8"/>
  <c r="BH115" i="8"/>
  <c r="BG115" i="8"/>
  <c r="BF115" i="8"/>
  <c r="T115" i="8"/>
  <c r="R115" i="8"/>
  <c r="P115" i="8"/>
  <c r="BI113" i="8"/>
  <c r="BH113" i="8"/>
  <c r="BG113" i="8"/>
  <c r="BF113" i="8"/>
  <c r="T113" i="8"/>
  <c r="R113" i="8"/>
  <c r="P113" i="8"/>
  <c r="BI112" i="8"/>
  <c r="BH112" i="8"/>
  <c r="BG112" i="8"/>
  <c r="BF112" i="8"/>
  <c r="T112" i="8"/>
  <c r="R112" i="8"/>
  <c r="P112" i="8"/>
  <c r="BI107" i="8"/>
  <c r="BH107" i="8"/>
  <c r="BG107" i="8"/>
  <c r="BF107" i="8"/>
  <c r="T107" i="8"/>
  <c r="R107" i="8"/>
  <c r="P107" i="8"/>
  <c r="BI105" i="8"/>
  <c r="BH105" i="8"/>
  <c r="BG105" i="8"/>
  <c r="BF105" i="8"/>
  <c r="T105" i="8"/>
  <c r="R105" i="8"/>
  <c r="P105" i="8"/>
  <c r="BI102" i="8"/>
  <c r="BH102" i="8"/>
  <c r="BG102" i="8"/>
  <c r="BF102" i="8"/>
  <c r="T102" i="8"/>
  <c r="R102" i="8"/>
  <c r="P102" i="8"/>
  <c r="BI96" i="8"/>
  <c r="BH96" i="8"/>
  <c r="BG96" i="8"/>
  <c r="BF96" i="8"/>
  <c r="T96" i="8"/>
  <c r="R96" i="8"/>
  <c r="P96" i="8"/>
  <c r="J90" i="8"/>
  <c r="J89" i="8"/>
  <c r="F89" i="8"/>
  <c r="F87" i="8"/>
  <c r="E85" i="8"/>
  <c r="J59" i="8"/>
  <c r="J58" i="8"/>
  <c r="F58" i="8"/>
  <c r="F56" i="8"/>
  <c r="E54" i="8"/>
  <c r="J20" i="8"/>
  <c r="E20" i="8"/>
  <c r="F59" i="8" s="1"/>
  <c r="J19" i="8"/>
  <c r="J14" i="8"/>
  <c r="J87" i="8"/>
  <c r="E7" i="8"/>
  <c r="E50" i="8" s="1"/>
  <c r="J39" i="7"/>
  <c r="J38" i="7"/>
  <c r="AY62" i="1" s="1"/>
  <c r="J37" i="7"/>
  <c r="AX62" i="1"/>
  <c r="BI208" i="7"/>
  <c r="BH208" i="7"/>
  <c r="BG208" i="7"/>
  <c r="BF208" i="7"/>
  <c r="T208" i="7"/>
  <c r="R208" i="7"/>
  <c r="P208" i="7"/>
  <c r="BI206" i="7"/>
  <c r="BH206" i="7"/>
  <c r="BG206" i="7"/>
  <c r="BF206" i="7"/>
  <c r="T206" i="7"/>
  <c r="R206" i="7"/>
  <c r="P206" i="7"/>
  <c r="BI204" i="7"/>
  <c r="BH204" i="7"/>
  <c r="BG204" i="7"/>
  <c r="BF204" i="7"/>
  <c r="T204" i="7"/>
  <c r="R204" i="7"/>
  <c r="P204" i="7"/>
  <c r="BI203" i="7"/>
  <c r="BH203" i="7"/>
  <c r="BG203" i="7"/>
  <c r="BF203" i="7"/>
  <c r="T203" i="7"/>
  <c r="R203" i="7"/>
  <c r="P203" i="7"/>
  <c r="BI202" i="7"/>
  <c r="BH202" i="7"/>
  <c r="BG202" i="7"/>
  <c r="BF202" i="7"/>
  <c r="T202" i="7"/>
  <c r="R202" i="7"/>
  <c r="P202" i="7"/>
  <c r="BI200" i="7"/>
  <c r="BH200" i="7"/>
  <c r="BG200" i="7"/>
  <c r="BF200" i="7"/>
  <c r="T200" i="7"/>
  <c r="R200" i="7"/>
  <c r="P200" i="7"/>
  <c r="BI197" i="7"/>
  <c r="BH197" i="7"/>
  <c r="BG197" i="7"/>
  <c r="BF197" i="7"/>
  <c r="T197" i="7"/>
  <c r="R197" i="7"/>
  <c r="P197" i="7"/>
  <c r="BI196" i="7"/>
  <c r="BH196" i="7"/>
  <c r="BG196" i="7"/>
  <c r="BF196" i="7"/>
  <c r="T196" i="7"/>
  <c r="R196" i="7"/>
  <c r="P196" i="7"/>
  <c r="BI194" i="7"/>
  <c r="BH194" i="7"/>
  <c r="BG194" i="7"/>
  <c r="BF194" i="7"/>
  <c r="T194" i="7"/>
  <c r="R194" i="7"/>
  <c r="P194" i="7"/>
  <c r="BI192" i="7"/>
  <c r="BH192" i="7"/>
  <c r="BG192" i="7"/>
  <c r="BF192" i="7"/>
  <c r="T192" i="7"/>
  <c r="R192" i="7"/>
  <c r="P192" i="7"/>
  <c r="BI188" i="7"/>
  <c r="BH188" i="7"/>
  <c r="BG188" i="7"/>
  <c r="BF188" i="7"/>
  <c r="T188" i="7"/>
  <c r="R188" i="7"/>
  <c r="P188" i="7"/>
  <c r="BI185" i="7"/>
  <c r="BH185" i="7"/>
  <c r="BG185" i="7"/>
  <c r="BF185" i="7"/>
  <c r="T185" i="7"/>
  <c r="R185" i="7"/>
  <c r="P185" i="7"/>
  <c r="BI184" i="7"/>
  <c r="BH184" i="7"/>
  <c r="BG184" i="7"/>
  <c r="BF184" i="7"/>
  <c r="T184" i="7"/>
  <c r="R184" i="7"/>
  <c r="P184" i="7"/>
  <c r="BI181" i="7"/>
  <c r="BH181" i="7"/>
  <c r="BG181" i="7"/>
  <c r="BF181" i="7"/>
  <c r="T181" i="7"/>
  <c r="T180" i="7"/>
  <c r="R181" i="7"/>
  <c r="R180" i="7"/>
  <c r="P181" i="7"/>
  <c r="P180" i="7"/>
  <c r="BI178" i="7"/>
  <c r="BH178" i="7"/>
  <c r="BG178" i="7"/>
  <c r="BF178" i="7"/>
  <c r="T178" i="7"/>
  <c r="T177" i="7"/>
  <c r="R178" i="7"/>
  <c r="R177" i="7"/>
  <c r="P178" i="7"/>
  <c r="P177" i="7"/>
  <c r="BI176" i="7"/>
  <c r="BH176" i="7"/>
  <c r="BG176" i="7"/>
  <c r="BF176" i="7"/>
  <c r="T176" i="7"/>
  <c r="R176" i="7"/>
  <c r="P176" i="7"/>
  <c r="BI175" i="7"/>
  <c r="BH175" i="7"/>
  <c r="BG175" i="7"/>
  <c r="BF175" i="7"/>
  <c r="T175" i="7"/>
  <c r="R175" i="7"/>
  <c r="P175" i="7"/>
  <c r="BI172" i="7"/>
  <c r="BH172" i="7"/>
  <c r="BG172" i="7"/>
  <c r="BF172" i="7"/>
  <c r="T172" i="7"/>
  <c r="R172" i="7"/>
  <c r="P172" i="7"/>
  <c r="BI169" i="7"/>
  <c r="BH169" i="7"/>
  <c r="BG169" i="7"/>
  <c r="BF169" i="7"/>
  <c r="T169" i="7"/>
  <c r="R169" i="7"/>
  <c r="P169" i="7"/>
  <c r="BI168" i="7"/>
  <c r="BH168" i="7"/>
  <c r="BG168" i="7"/>
  <c r="BF168" i="7"/>
  <c r="T168" i="7"/>
  <c r="R168" i="7"/>
  <c r="P168" i="7"/>
  <c r="BI165" i="7"/>
  <c r="BH165" i="7"/>
  <c r="BG165" i="7"/>
  <c r="BF165" i="7"/>
  <c r="T165" i="7"/>
  <c r="R165" i="7"/>
  <c r="P165" i="7"/>
  <c r="BI163" i="7"/>
  <c r="BH163" i="7"/>
  <c r="BG163" i="7"/>
  <c r="BF163" i="7"/>
  <c r="T163" i="7"/>
  <c r="R163" i="7"/>
  <c r="P163" i="7"/>
  <c r="BI160" i="7"/>
  <c r="BH160" i="7"/>
  <c r="BG160" i="7"/>
  <c r="BF160" i="7"/>
  <c r="T160" i="7"/>
  <c r="R160" i="7"/>
  <c r="P160" i="7"/>
  <c r="BI159" i="7"/>
  <c r="BH159" i="7"/>
  <c r="BG159" i="7"/>
  <c r="BF159" i="7"/>
  <c r="T159" i="7"/>
  <c r="R159" i="7"/>
  <c r="P159" i="7"/>
  <c r="BI157" i="7"/>
  <c r="BH157" i="7"/>
  <c r="BG157" i="7"/>
  <c r="BF157" i="7"/>
  <c r="T157" i="7"/>
  <c r="R157" i="7"/>
  <c r="P157" i="7"/>
  <c r="BI156" i="7"/>
  <c r="BH156" i="7"/>
  <c r="BG156" i="7"/>
  <c r="BF156" i="7"/>
  <c r="T156" i="7"/>
  <c r="R156" i="7"/>
  <c r="P156" i="7"/>
  <c r="BI155" i="7"/>
  <c r="BH155" i="7"/>
  <c r="BG155" i="7"/>
  <c r="BF155" i="7"/>
  <c r="T155" i="7"/>
  <c r="R155" i="7"/>
  <c r="P155" i="7"/>
  <c r="BI154" i="7"/>
  <c r="BH154" i="7"/>
  <c r="BG154" i="7"/>
  <c r="BF154" i="7"/>
  <c r="T154" i="7"/>
  <c r="R154" i="7"/>
  <c r="P154" i="7"/>
  <c r="BI153" i="7"/>
  <c r="BH153" i="7"/>
  <c r="BG153" i="7"/>
  <c r="BF153" i="7"/>
  <c r="T153" i="7"/>
  <c r="R153" i="7"/>
  <c r="P153" i="7"/>
  <c r="BI152" i="7"/>
  <c r="BH152" i="7"/>
  <c r="BG152" i="7"/>
  <c r="BF152" i="7"/>
  <c r="T152" i="7"/>
  <c r="R152" i="7"/>
  <c r="P152" i="7"/>
  <c r="BI151" i="7"/>
  <c r="BH151" i="7"/>
  <c r="BG151" i="7"/>
  <c r="BF151" i="7"/>
  <c r="T151" i="7"/>
  <c r="R151" i="7"/>
  <c r="P151" i="7"/>
  <c r="BI144" i="7"/>
  <c r="BH144" i="7"/>
  <c r="BG144" i="7"/>
  <c r="BF144" i="7"/>
  <c r="T144" i="7"/>
  <c r="R144" i="7"/>
  <c r="P144" i="7"/>
  <c r="BI142" i="7"/>
  <c r="BH142" i="7"/>
  <c r="BG142" i="7"/>
  <c r="BF142" i="7"/>
  <c r="T142" i="7"/>
  <c r="R142" i="7"/>
  <c r="P142" i="7"/>
  <c r="BI138" i="7"/>
  <c r="BH138" i="7"/>
  <c r="BG138" i="7"/>
  <c r="BF138" i="7"/>
  <c r="T138" i="7"/>
  <c r="R138" i="7"/>
  <c r="P138" i="7"/>
  <c r="BI135" i="7"/>
  <c r="BH135" i="7"/>
  <c r="BG135" i="7"/>
  <c r="BF135" i="7"/>
  <c r="T135" i="7"/>
  <c r="R135" i="7"/>
  <c r="P135" i="7"/>
  <c r="BI130" i="7"/>
  <c r="BH130" i="7"/>
  <c r="BG130" i="7"/>
  <c r="BF130" i="7"/>
  <c r="T130" i="7"/>
  <c r="R130" i="7"/>
  <c r="P130" i="7"/>
  <c r="BI129" i="7"/>
  <c r="BH129" i="7"/>
  <c r="BG129" i="7"/>
  <c r="BF129" i="7"/>
  <c r="T129" i="7"/>
  <c r="R129" i="7"/>
  <c r="P129" i="7"/>
  <c r="BI124" i="7"/>
  <c r="BH124" i="7"/>
  <c r="BG124" i="7"/>
  <c r="BF124" i="7"/>
  <c r="T124" i="7"/>
  <c r="R124" i="7"/>
  <c r="P124" i="7"/>
  <c r="BI119" i="7"/>
  <c r="BH119" i="7"/>
  <c r="BG119" i="7"/>
  <c r="BF119" i="7"/>
  <c r="T119" i="7"/>
  <c r="R119" i="7"/>
  <c r="P119" i="7"/>
  <c r="BI118" i="7"/>
  <c r="BH118" i="7"/>
  <c r="BG118" i="7"/>
  <c r="BF118" i="7"/>
  <c r="T118" i="7"/>
  <c r="R118" i="7"/>
  <c r="P118" i="7"/>
  <c r="BI115" i="7"/>
  <c r="BH115" i="7"/>
  <c r="BG115" i="7"/>
  <c r="BF115" i="7"/>
  <c r="T115" i="7"/>
  <c r="R115" i="7"/>
  <c r="P115" i="7"/>
  <c r="BI110" i="7"/>
  <c r="BH110" i="7"/>
  <c r="BG110" i="7"/>
  <c r="BF110" i="7"/>
  <c r="T110" i="7"/>
  <c r="R110" i="7"/>
  <c r="P110" i="7"/>
  <c r="BI108" i="7"/>
  <c r="BH108" i="7"/>
  <c r="BG108" i="7"/>
  <c r="BF108" i="7"/>
  <c r="T108" i="7"/>
  <c r="R108" i="7"/>
  <c r="P108" i="7"/>
  <c r="BI106" i="7"/>
  <c r="BH106" i="7"/>
  <c r="BG106" i="7"/>
  <c r="BF106" i="7"/>
  <c r="T106" i="7"/>
  <c r="R106" i="7"/>
  <c r="P106" i="7"/>
  <c r="BI104" i="7"/>
  <c r="BH104" i="7"/>
  <c r="BG104" i="7"/>
  <c r="BF104" i="7"/>
  <c r="T104" i="7"/>
  <c r="R104" i="7"/>
  <c r="P104" i="7"/>
  <c r="BI102" i="7"/>
  <c r="BH102" i="7"/>
  <c r="BG102" i="7"/>
  <c r="BF102" i="7"/>
  <c r="T102" i="7"/>
  <c r="R102" i="7"/>
  <c r="P102" i="7"/>
  <c r="J96" i="7"/>
  <c r="J95" i="7"/>
  <c r="F95" i="7"/>
  <c r="F93" i="7"/>
  <c r="E91" i="7"/>
  <c r="J59" i="7"/>
  <c r="J58" i="7"/>
  <c r="F58" i="7"/>
  <c r="F56" i="7"/>
  <c r="E54" i="7"/>
  <c r="J20" i="7"/>
  <c r="E20" i="7"/>
  <c r="F96" i="7"/>
  <c r="J19" i="7"/>
  <c r="J14" i="7"/>
  <c r="J56" i="7"/>
  <c r="E7" i="7"/>
  <c r="E50" i="7"/>
  <c r="J39" i="6"/>
  <c r="J38" i="6"/>
  <c r="AY61" i="1"/>
  <c r="J37" i="6"/>
  <c r="AX61" i="1"/>
  <c r="BI364" i="6"/>
  <c r="BH364" i="6"/>
  <c r="BG364" i="6"/>
  <c r="BF364" i="6"/>
  <c r="T364" i="6"/>
  <c r="T363" i="6" s="1"/>
  <c r="R364" i="6"/>
  <c r="R363" i="6"/>
  <c r="P364" i="6"/>
  <c r="P363" i="6"/>
  <c r="BI362" i="6"/>
  <c r="BH362" i="6"/>
  <c r="BG362" i="6"/>
  <c r="BF362" i="6"/>
  <c r="T362" i="6"/>
  <c r="T361" i="6" s="1"/>
  <c r="R362" i="6"/>
  <c r="R361" i="6" s="1"/>
  <c r="P362" i="6"/>
  <c r="P361" i="6"/>
  <c r="BI356" i="6"/>
  <c r="BH356" i="6"/>
  <c r="BG356" i="6"/>
  <c r="BF356" i="6"/>
  <c r="T356" i="6"/>
  <c r="R356" i="6"/>
  <c r="P356" i="6"/>
  <c r="BI354" i="6"/>
  <c r="BH354" i="6"/>
  <c r="BG354" i="6"/>
  <c r="BF354" i="6"/>
  <c r="T354" i="6"/>
  <c r="R354" i="6"/>
  <c r="P354" i="6"/>
  <c r="BI353" i="6"/>
  <c r="BH353" i="6"/>
  <c r="BG353" i="6"/>
  <c r="BF353" i="6"/>
  <c r="T353" i="6"/>
  <c r="R353" i="6"/>
  <c r="P353" i="6"/>
  <c r="BI349" i="6"/>
  <c r="BH349" i="6"/>
  <c r="BG349" i="6"/>
  <c r="BF349" i="6"/>
  <c r="T349" i="6"/>
  <c r="R349" i="6"/>
  <c r="P349" i="6"/>
  <c r="BI348" i="6"/>
  <c r="BH348" i="6"/>
  <c r="BG348" i="6"/>
  <c r="BF348" i="6"/>
  <c r="T348" i="6"/>
  <c r="R348" i="6"/>
  <c r="P348" i="6"/>
  <c r="BI344" i="6"/>
  <c r="BH344" i="6"/>
  <c r="BG344" i="6"/>
  <c r="BF344" i="6"/>
  <c r="T344" i="6"/>
  <c r="R344" i="6"/>
  <c r="P344" i="6"/>
  <c r="BI342" i="6"/>
  <c r="BH342" i="6"/>
  <c r="BG342" i="6"/>
  <c r="BF342" i="6"/>
  <c r="T342" i="6"/>
  <c r="R342" i="6"/>
  <c r="P342" i="6"/>
  <c r="BI341" i="6"/>
  <c r="BH341" i="6"/>
  <c r="BG341" i="6"/>
  <c r="BF341" i="6"/>
  <c r="T341" i="6"/>
  <c r="R341" i="6"/>
  <c r="P341" i="6"/>
  <c r="BI339" i="6"/>
  <c r="BH339" i="6"/>
  <c r="BG339" i="6"/>
  <c r="BF339" i="6"/>
  <c r="T339" i="6"/>
  <c r="R339" i="6"/>
  <c r="P339" i="6"/>
  <c r="BI337" i="6"/>
  <c r="BH337" i="6"/>
  <c r="BG337" i="6"/>
  <c r="BF337" i="6"/>
  <c r="T337" i="6"/>
  <c r="R337" i="6"/>
  <c r="P337" i="6"/>
  <c r="BI336" i="6"/>
  <c r="BH336" i="6"/>
  <c r="BG336" i="6"/>
  <c r="BF336" i="6"/>
  <c r="T336" i="6"/>
  <c r="R336" i="6"/>
  <c r="P336" i="6"/>
  <c r="BI332" i="6"/>
  <c r="BH332" i="6"/>
  <c r="BG332" i="6"/>
  <c r="BF332" i="6"/>
  <c r="T332" i="6"/>
  <c r="R332" i="6"/>
  <c r="P332" i="6"/>
  <c r="BI330" i="6"/>
  <c r="BH330" i="6"/>
  <c r="BG330" i="6"/>
  <c r="BF330" i="6"/>
  <c r="T330" i="6"/>
  <c r="R330" i="6"/>
  <c r="P330" i="6"/>
  <c r="BI328" i="6"/>
  <c r="BH328" i="6"/>
  <c r="BG328" i="6"/>
  <c r="BF328" i="6"/>
  <c r="T328" i="6"/>
  <c r="R328" i="6"/>
  <c r="P328" i="6"/>
  <c r="BI327" i="6"/>
  <c r="BH327" i="6"/>
  <c r="BG327" i="6"/>
  <c r="BF327" i="6"/>
  <c r="T327" i="6"/>
  <c r="R327" i="6"/>
  <c r="P327" i="6"/>
  <c r="BI324" i="6"/>
  <c r="BH324" i="6"/>
  <c r="BG324" i="6"/>
  <c r="BF324" i="6"/>
  <c r="T324" i="6"/>
  <c r="R324" i="6"/>
  <c r="P324" i="6"/>
  <c r="BI320" i="6"/>
  <c r="BH320" i="6"/>
  <c r="BG320" i="6"/>
  <c r="BF320" i="6"/>
  <c r="T320" i="6"/>
  <c r="R320" i="6"/>
  <c r="P320" i="6"/>
  <c r="BI319" i="6"/>
  <c r="BH319" i="6"/>
  <c r="BG319" i="6"/>
  <c r="BF319" i="6"/>
  <c r="T319" i="6"/>
  <c r="R319" i="6"/>
  <c r="P319" i="6"/>
  <c r="BI315" i="6"/>
  <c r="BH315" i="6"/>
  <c r="BG315" i="6"/>
  <c r="BF315" i="6"/>
  <c r="T315" i="6"/>
  <c r="R315" i="6"/>
  <c r="P315" i="6"/>
  <c r="BI313" i="6"/>
  <c r="BH313" i="6"/>
  <c r="BG313" i="6"/>
  <c r="BF313" i="6"/>
  <c r="T313" i="6"/>
  <c r="R313" i="6"/>
  <c r="P313" i="6"/>
  <c r="BI311" i="6"/>
  <c r="BH311" i="6"/>
  <c r="BG311" i="6"/>
  <c r="BF311" i="6"/>
  <c r="T311" i="6"/>
  <c r="R311" i="6"/>
  <c r="P311" i="6"/>
  <c r="BI308" i="6"/>
  <c r="BH308" i="6"/>
  <c r="BG308" i="6"/>
  <c r="BF308" i="6"/>
  <c r="T308" i="6"/>
  <c r="R308" i="6"/>
  <c r="P308" i="6"/>
  <c r="BI306" i="6"/>
  <c r="BH306" i="6"/>
  <c r="BG306" i="6"/>
  <c r="BF306" i="6"/>
  <c r="T306" i="6"/>
  <c r="R306" i="6"/>
  <c r="P306" i="6"/>
  <c r="BI304" i="6"/>
  <c r="BH304" i="6"/>
  <c r="BG304" i="6"/>
  <c r="BF304" i="6"/>
  <c r="T304" i="6"/>
  <c r="R304" i="6"/>
  <c r="P304" i="6"/>
  <c r="BI303" i="6"/>
  <c r="BH303" i="6"/>
  <c r="BG303" i="6"/>
  <c r="BF303" i="6"/>
  <c r="T303" i="6"/>
  <c r="R303" i="6"/>
  <c r="P303" i="6"/>
  <c r="BI301" i="6"/>
  <c r="BH301" i="6"/>
  <c r="BG301" i="6"/>
  <c r="BF301" i="6"/>
  <c r="T301" i="6"/>
  <c r="R301" i="6"/>
  <c r="P301" i="6"/>
  <c r="BI299" i="6"/>
  <c r="BH299" i="6"/>
  <c r="BG299" i="6"/>
  <c r="BF299" i="6"/>
  <c r="T299" i="6"/>
  <c r="R299" i="6"/>
  <c r="P299" i="6"/>
  <c r="BI297" i="6"/>
  <c r="BH297" i="6"/>
  <c r="BG297" i="6"/>
  <c r="BF297" i="6"/>
  <c r="T297" i="6"/>
  <c r="R297" i="6"/>
  <c r="P297" i="6"/>
  <c r="BI294" i="6"/>
  <c r="BH294" i="6"/>
  <c r="BG294" i="6"/>
  <c r="BF294" i="6"/>
  <c r="T294" i="6"/>
  <c r="R294" i="6"/>
  <c r="P294" i="6"/>
  <c r="BI287" i="6"/>
  <c r="BH287" i="6"/>
  <c r="BG287" i="6"/>
  <c r="BF287" i="6"/>
  <c r="T287" i="6"/>
  <c r="R287" i="6"/>
  <c r="P287" i="6"/>
  <c r="BI279" i="6"/>
  <c r="BH279" i="6"/>
  <c r="BG279" i="6"/>
  <c r="BF279" i="6"/>
  <c r="T279" i="6"/>
  <c r="R279" i="6"/>
  <c r="P279" i="6"/>
  <c r="BI277" i="6"/>
  <c r="BH277" i="6"/>
  <c r="BG277" i="6"/>
  <c r="BF277" i="6"/>
  <c r="T277" i="6"/>
  <c r="R277" i="6"/>
  <c r="P277" i="6"/>
  <c r="BI276" i="6"/>
  <c r="BH276" i="6"/>
  <c r="BG276" i="6"/>
  <c r="BF276" i="6"/>
  <c r="T276" i="6"/>
  <c r="R276" i="6"/>
  <c r="P276" i="6"/>
  <c r="BI274" i="6"/>
  <c r="BH274" i="6"/>
  <c r="BG274" i="6"/>
  <c r="BF274" i="6"/>
  <c r="T274" i="6"/>
  <c r="R274" i="6"/>
  <c r="P274" i="6"/>
  <c r="BI273" i="6"/>
  <c r="BH273" i="6"/>
  <c r="BG273" i="6"/>
  <c r="BF273" i="6"/>
  <c r="T273" i="6"/>
  <c r="R273" i="6"/>
  <c r="P273" i="6"/>
  <c r="BI259" i="6"/>
  <c r="BH259" i="6"/>
  <c r="BG259" i="6"/>
  <c r="BF259" i="6"/>
  <c r="T259" i="6"/>
  <c r="R259" i="6"/>
  <c r="P259" i="6"/>
  <c r="BI253" i="6"/>
  <c r="BH253" i="6"/>
  <c r="BG253" i="6"/>
  <c r="BF253" i="6"/>
  <c r="T253" i="6"/>
  <c r="R253" i="6"/>
  <c r="P253" i="6"/>
  <c r="BI251" i="6"/>
  <c r="BH251" i="6"/>
  <c r="BG251" i="6"/>
  <c r="BF251" i="6"/>
  <c r="T251" i="6"/>
  <c r="R251" i="6"/>
  <c r="P251" i="6"/>
  <c r="BI248" i="6"/>
  <c r="BH248" i="6"/>
  <c r="BG248" i="6"/>
  <c r="BF248" i="6"/>
  <c r="T248" i="6"/>
  <c r="T247" i="6" s="1"/>
  <c r="R248" i="6"/>
  <c r="R247" i="6" s="1"/>
  <c r="P248" i="6"/>
  <c r="P247" i="6"/>
  <c r="BI243" i="6"/>
  <c r="BH243" i="6"/>
  <c r="BG243" i="6"/>
  <c r="BF243" i="6"/>
  <c r="T243" i="6"/>
  <c r="R243" i="6"/>
  <c r="P243" i="6"/>
  <c r="BI240" i="6"/>
  <c r="BH240" i="6"/>
  <c r="BG240" i="6"/>
  <c r="BF240" i="6"/>
  <c r="T240" i="6"/>
  <c r="R240" i="6"/>
  <c r="P240" i="6"/>
  <c r="BI223" i="6"/>
  <c r="BH223" i="6"/>
  <c r="BG223" i="6"/>
  <c r="BF223" i="6"/>
  <c r="T223" i="6"/>
  <c r="R223" i="6"/>
  <c r="P223" i="6"/>
  <c r="BI220" i="6"/>
  <c r="BH220" i="6"/>
  <c r="BG220" i="6"/>
  <c r="BF220" i="6"/>
  <c r="T220" i="6"/>
  <c r="R220" i="6"/>
  <c r="P220" i="6"/>
  <c r="BI193" i="6"/>
  <c r="BH193" i="6"/>
  <c r="BG193" i="6"/>
  <c r="BF193" i="6"/>
  <c r="T193" i="6"/>
  <c r="R193" i="6"/>
  <c r="P193" i="6"/>
  <c r="BI186" i="6"/>
  <c r="BH186" i="6"/>
  <c r="BG186" i="6"/>
  <c r="BF186" i="6"/>
  <c r="T186" i="6"/>
  <c r="R186" i="6"/>
  <c r="P186" i="6"/>
  <c r="BI183" i="6"/>
  <c r="BH183" i="6"/>
  <c r="BG183" i="6"/>
  <c r="BF183" i="6"/>
  <c r="T183" i="6"/>
  <c r="R183" i="6"/>
  <c r="P183" i="6"/>
  <c r="BI175" i="6"/>
  <c r="BH175" i="6"/>
  <c r="BG175" i="6"/>
  <c r="BF175" i="6"/>
  <c r="T175" i="6"/>
  <c r="R175" i="6"/>
  <c r="P175" i="6"/>
  <c r="BI171" i="6"/>
  <c r="BH171" i="6"/>
  <c r="BG171" i="6"/>
  <c r="BF171" i="6"/>
  <c r="T171" i="6"/>
  <c r="R171" i="6"/>
  <c r="P171" i="6"/>
  <c r="BI167" i="6"/>
  <c r="BH167" i="6"/>
  <c r="BG167" i="6"/>
  <c r="BF167" i="6"/>
  <c r="T167" i="6"/>
  <c r="R167" i="6"/>
  <c r="P167" i="6"/>
  <c r="BI164" i="6"/>
  <c r="BH164" i="6"/>
  <c r="BG164" i="6"/>
  <c r="BF164" i="6"/>
  <c r="T164" i="6"/>
  <c r="R164" i="6"/>
  <c r="P164" i="6"/>
  <c r="BI156" i="6"/>
  <c r="BH156" i="6"/>
  <c r="BG156" i="6"/>
  <c r="BF156" i="6"/>
  <c r="T156" i="6"/>
  <c r="R156" i="6"/>
  <c r="P156" i="6"/>
  <c r="BI154" i="6"/>
  <c r="BH154" i="6"/>
  <c r="BG154" i="6"/>
  <c r="BF154" i="6"/>
  <c r="T154" i="6"/>
  <c r="R154" i="6"/>
  <c r="P154" i="6"/>
  <c r="BI149" i="6"/>
  <c r="BH149" i="6"/>
  <c r="BG149" i="6"/>
  <c r="BF149" i="6"/>
  <c r="T149" i="6"/>
  <c r="R149" i="6"/>
  <c r="P149" i="6"/>
  <c r="BI146" i="6"/>
  <c r="BH146" i="6"/>
  <c r="BG146" i="6"/>
  <c r="BF146" i="6"/>
  <c r="T146" i="6"/>
  <c r="R146" i="6"/>
  <c r="P146" i="6"/>
  <c r="BI137" i="6"/>
  <c r="BH137" i="6"/>
  <c r="BG137" i="6"/>
  <c r="BF137" i="6"/>
  <c r="T137" i="6"/>
  <c r="R137" i="6"/>
  <c r="P137" i="6"/>
  <c r="BI128" i="6"/>
  <c r="BH128" i="6"/>
  <c r="BG128" i="6"/>
  <c r="BF128" i="6"/>
  <c r="T128" i="6"/>
  <c r="R128" i="6"/>
  <c r="P128" i="6"/>
  <c r="BI119" i="6"/>
  <c r="BH119" i="6"/>
  <c r="BG119" i="6"/>
  <c r="BF119" i="6"/>
  <c r="T119" i="6"/>
  <c r="R119" i="6"/>
  <c r="P119" i="6"/>
  <c r="BI110" i="6"/>
  <c r="BH110" i="6"/>
  <c r="BG110" i="6"/>
  <c r="BF110" i="6"/>
  <c r="T110" i="6"/>
  <c r="R110" i="6"/>
  <c r="P110" i="6"/>
  <c r="BI104" i="6"/>
  <c r="BH104" i="6"/>
  <c r="BG104" i="6"/>
  <c r="BF104" i="6"/>
  <c r="T104" i="6"/>
  <c r="R104" i="6"/>
  <c r="P104" i="6"/>
  <c r="BI96" i="6"/>
  <c r="BH96" i="6"/>
  <c r="BG96" i="6"/>
  <c r="BF96" i="6"/>
  <c r="T96" i="6"/>
  <c r="R96" i="6"/>
  <c r="P96" i="6"/>
  <c r="J90" i="6"/>
  <c r="J89" i="6"/>
  <c r="F89" i="6"/>
  <c r="F87" i="6"/>
  <c r="E85" i="6"/>
  <c r="J59" i="6"/>
  <c r="J58" i="6"/>
  <c r="F58" i="6"/>
  <c r="F56" i="6"/>
  <c r="E54" i="6"/>
  <c r="J20" i="6"/>
  <c r="E20" i="6"/>
  <c r="F90" i="6"/>
  <c r="J19" i="6"/>
  <c r="J14" i="6"/>
  <c r="J87" i="6"/>
  <c r="E7" i="6"/>
  <c r="E81" i="6"/>
  <c r="J39" i="5"/>
  <c r="J38" i="5"/>
  <c r="AY60" i="1"/>
  <c r="J37" i="5"/>
  <c r="AX60" i="1"/>
  <c r="BI389" i="5"/>
  <c r="BH389" i="5"/>
  <c r="BG389" i="5"/>
  <c r="BF389" i="5"/>
  <c r="T389" i="5"/>
  <c r="T388" i="5" s="1"/>
  <c r="R389" i="5"/>
  <c r="R388" i="5" s="1"/>
  <c r="P389" i="5"/>
  <c r="P388" i="5"/>
  <c r="BI386" i="5"/>
  <c r="BH386" i="5"/>
  <c r="BG386" i="5"/>
  <c r="BF386" i="5"/>
  <c r="T386" i="5"/>
  <c r="R386" i="5"/>
  <c r="P386" i="5"/>
  <c r="BI385" i="5"/>
  <c r="BH385" i="5"/>
  <c r="BG385" i="5"/>
  <c r="BF385" i="5"/>
  <c r="T385" i="5"/>
  <c r="R385" i="5"/>
  <c r="P385" i="5"/>
  <c r="BI384" i="5"/>
  <c r="BH384" i="5"/>
  <c r="BG384" i="5"/>
  <c r="BF384" i="5"/>
  <c r="T384" i="5"/>
  <c r="R384" i="5"/>
  <c r="P384" i="5"/>
  <c r="BI381" i="5"/>
  <c r="BH381" i="5"/>
  <c r="BG381" i="5"/>
  <c r="BF381" i="5"/>
  <c r="T381" i="5"/>
  <c r="R381" i="5"/>
  <c r="P381" i="5"/>
  <c r="BI377" i="5"/>
  <c r="BH377" i="5"/>
  <c r="BG377" i="5"/>
  <c r="BF377" i="5"/>
  <c r="T377" i="5"/>
  <c r="R377" i="5"/>
  <c r="P377" i="5"/>
  <c r="BI375" i="5"/>
  <c r="BH375" i="5"/>
  <c r="BG375" i="5"/>
  <c r="BF375" i="5"/>
  <c r="T375" i="5"/>
  <c r="T374" i="5"/>
  <c r="R375" i="5"/>
  <c r="R374" i="5"/>
  <c r="P375" i="5"/>
  <c r="P374" i="5"/>
  <c r="BI369" i="5"/>
  <c r="BH369" i="5"/>
  <c r="BG369" i="5"/>
  <c r="BF369" i="5"/>
  <c r="T369" i="5"/>
  <c r="R369" i="5"/>
  <c r="P369" i="5"/>
  <c r="BI367" i="5"/>
  <c r="BH367" i="5"/>
  <c r="BG367" i="5"/>
  <c r="BF367" i="5"/>
  <c r="T367" i="5"/>
  <c r="R367" i="5"/>
  <c r="P367" i="5"/>
  <c r="BI365" i="5"/>
  <c r="BH365" i="5"/>
  <c r="BG365" i="5"/>
  <c r="BF365" i="5"/>
  <c r="T365" i="5"/>
  <c r="R365" i="5"/>
  <c r="P365" i="5"/>
  <c r="BI363" i="5"/>
  <c r="BH363" i="5"/>
  <c r="BG363" i="5"/>
  <c r="BF363" i="5"/>
  <c r="T363" i="5"/>
  <c r="R363" i="5"/>
  <c r="P363" i="5"/>
  <c r="BI362" i="5"/>
  <c r="BH362" i="5"/>
  <c r="BG362" i="5"/>
  <c r="BF362" i="5"/>
  <c r="T362" i="5"/>
  <c r="R362" i="5"/>
  <c r="P362" i="5"/>
  <c r="BI360" i="5"/>
  <c r="BH360" i="5"/>
  <c r="BG360" i="5"/>
  <c r="BF360" i="5"/>
  <c r="T360" i="5"/>
  <c r="R360" i="5"/>
  <c r="P360" i="5"/>
  <c r="BI357" i="5"/>
  <c r="BH357" i="5"/>
  <c r="BG357" i="5"/>
  <c r="BF357" i="5"/>
  <c r="T357" i="5"/>
  <c r="R357" i="5"/>
  <c r="P357" i="5"/>
  <c r="BI356" i="5"/>
  <c r="BH356" i="5"/>
  <c r="BG356" i="5"/>
  <c r="BF356" i="5"/>
  <c r="T356" i="5"/>
  <c r="R356" i="5"/>
  <c r="P356" i="5"/>
  <c r="BI355" i="5"/>
  <c r="BH355" i="5"/>
  <c r="BG355" i="5"/>
  <c r="BF355" i="5"/>
  <c r="T355" i="5"/>
  <c r="R355" i="5"/>
  <c r="P355" i="5"/>
  <c r="BI354" i="5"/>
  <c r="BH354" i="5"/>
  <c r="BG354" i="5"/>
  <c r="BF354" i="5"/>
  <c r="T354" i="5"/>
  <c r="R354" i="5"/>
  <c r="P354" i="5"/>
  <c r="BI352" i="5"/>
  <c r="BH352" i="5"/>
  <c r="BG352" i="5"/>
  <c r="BF352" i="5"/>
  <c r="T352" i="5"/>
  <c r="R352" i="5"/>
  <c r="P352" i="5"/>
  <c r="BI350" i="5"/>
  <c r="BH350" i="5"/>
  <c r="BG350" i="5"/>
  <c r="BF350" i="5"/>
  <c r="T350" i="5"/>
  <c r="R350" i="5"/>
  <c r="P350" i="5"/>
  <c r="BI348" i="5"/>
  <c r="BH348" i="5"/>
  <c r="BG348" i="5"/>
  <c r="BF348" i="5"/>
  <c r="T348" i="5"/>
  <c r="R348" i="5"/>
  <c r="P348" i="5"/>
  <c r="BI346" i="5"/>
  <c r="BH346" i="5"/>
  <c r="BG346" i="5"/>
  <c r="BF346" i="5"/>
  <c r="T346" i="5"/>
  <c r="R346" i="5"/>
  <c r="P346" i="5"/>
  <c r="BI344" i="5"/>
  <c r="BH344" i="5"/>
  <c r="BG344" i="5"/>
  <c r="BF344" i="5"/>
  <c r="T344" i="5"/>
  <c r="R344" i="5"/>
  <c r="P344" i="5"/>
  <c r="BI342" i="5"/>
  <c r="BH342" i="5"/>
  <c r="BG342" i="5"/>
  <c r="BF342" i="5"/>
  <c r="T342" i="5"/>
  <c r="R342" i="5"/>
  <c r="P342" i="5"/>
  <c r="BI340" i="5"/>
  <c r="BH340" i="5"/>
  <c r="BG340" i="5"/>
  <c r="BF340" i="5"/>
  <c r="T340" i="5"/>
  <c r="R340" i="5"/>
  <c r="P340" i="5"/>
  <c r="BI338" i="5"/>
  <c r="BH338" i="5"/>
  <c r="BG338" i="5"/>
  <c r="BF338" i="5"/>
  <c r="T338" i="5"/>
  <c r="R338" i="5"/>
  <c r="P338" i="5"/>
  <c r="BI336" i="5"/>
  <c r="BH336" i="5"/>
  <c r="BG336" i="5"/>
  <c r="BF336" i="5"/>
  <c r="T336" i="5"/>
  <c r="R336" i="5"/>
  <c r="P336" i="5"/>
  <c r="BI335" i="5"/>
  <c r="BH335" i="5"/>
  <c r="BG335" i="5"/>
  <c r="BF335" i="5"/>
  <c r="T335" i="5"/>
  <c r="R335" i="5"/>
  <c r="P335" i="5"/>
  <c r="BI334" i="5"/>
  <c r="BH334" i="5"/>
  <c r="BG334" i="5"/>
  <c r="BF334" i="5"/>
  <c r="T334" i="5"/>
  <c r="R334" i="5"/>
  <c r="P334" i="5"/>
  <c r="BI332" i="5"/>
  <c r="BH332" i="5"/>
  <c r="BG332" i="5"/>
  <c r="BF332" i="5"/>
  <c r="T332" i="5"/>
  <c r="R332" i="5"/>
  <c r="P332" i="5"/>
  <c r="BI330" i="5"/>
  <c r="BH330" i="5"/>
  <c r="BG330" i="5"/>
  <c r="BF330" i="5"/>
  <c r="T330" i="5"/>
  <c r="R330" i="5"/>
  <c r="P330" i="5"/>
  <c r="BI328" i="5"/>
  <c r="BH328" i="5"/>
  <c r="BG328" i="5"/>
  <c r="BF328" i="5"/>
  <c r="T328" i="5"/>
  <c r="R328" i="5"/>
  <c r="P328" i="5"/>
  <c r="BI326" i="5"/>
  <c r="BH326" i="5"/>
  <c r="BG326" i="5"/>
  <c r="BF326" i="5"/>
  <c r="T326" i="5"/>
  <c r="R326" i="5"/>
  <c r="P326" i="5"/>
  <c r="BI325" i="5"/>
  <c r="BH325" i="5"/>
  <c r="BG325" i="5"/>
  <c r="BF325" i="5"/>
  <c r="T325" i="5"/>
  <c r="R325" i="5"/>
  <c r="P325" i="5"/>
  <c r="BI323" i="5"/>
  <c r="BH323" i="5"/>
  <c r="BG323" i="5"/>
  <c r="BF323" i="5"/>
  <c r="T323" i="5"/>
  <c r="R323" i="5"/>
  <c r="P323" i="5"/>
  <c r="BI316" i="5"/>
  <c r="BH316" i="5"/>
  <c r="BG316" i="5"/>
  <c r="BF316" i="5"/>
  <c r="T316" i="5"/>
  <c r="R316" i="5"/>
  <c r="P316" i="5"/>
  <c r="BI314" i="5"/>
  <c r="BH314" i="5"/>
  <c r="BG314" i="5"/>
  <c r="BF314" i="5"/>
  <c r="T314" i="5"/>
  <c r="R314" i="5"/>
  <c r="P314" i="5"/>
  <c r="BI312" i="5"/>
  <c r="BH312" i="5"/>
  <c r="BG312" i="5"/>
  <c r="BF312" i="5"/>
  <c r="T312" i="5"/>
  <c r="R312" i="5"/>
  <c r="P312" i="5"/>
  <c r="BI310" i="5"/>
  <c r="BH310" i="5"/>
  <c r="BG310" i="5"/>
  <c r="BF310" i="5"/>
  <c r="T310" i="5"/>
  <c r="R310" i="5"/>
  <c r="P310" i="5"/>
  <c r="BI308" i="5"/>
  <c r="BH308" i="5"/>
  <c r="BG308" i="5"/>
  <c r="BF308" i="5"/>
  <c r="T308" i="5"/>
  <c r="R308" i="5"/>
  <c r="P308" i="5"/>
  <c r="BI306" i="5"/>
  <c r="BH306" i="5"/>
  <c r="BG306" i="5"/>
  <c r="BF306" i="5"/>
  <c r="T306" i="5"/>
  <c r="R306" i="5"/>
  <c r="P306" i="5"/>
  <c r="BI304" i="5"/>
  <c r="BH304" i="5"/>
  <c r="BG304" i="5"/>
  <c r="BF304" i="5"/>
  <c r="T304" i="5"/>
  <c r="R304" i="5"/>
  <c r="P304" i="5"/>
  <c r="BI302" i="5"/>
  <c r="BH302" i="5"/>
  <c r="BG302" i="5"/>
  <c r="BF302" i="5"/>
  <c r="T302" i="5"/>
  <c r="R302" i="5"/>
  <c r="P302" i="5"/>
  <c r="BI301" i="5"/>
  <c r="BH301" i="5"/>
  <c r="BG301" i="5"/>
  <c r="BF301" i="5"/>
  <c r="T301" i="5"/>
  <c r="R301" i="5"/>
  <c r="P301" i="5"/>
  <c r="BI300" i="5"/>
  <c r="BH300" i="5"/>
  <c r="BG300" i="5"/>
  <c r="BF300" i="5"/>
  <c r="T300" i="5"/>
  <c r="R300" i="5"/>
  <c r="P300" i="5"/>
  <c r="BI299" i="5"/>
  <c r="BH299" i="5"/>
  <c r="BG299" i="5"/>
  <c r="BF299" i="5"/>
  <c r="T299" i="5"/>
  <c r="R299" i="5"/>
  <c r="P299" i="5"/>
  <c r="BI298" i="5"/>
  <c r="BH298" i="5"/>
  <c r="BG298" i="5"/>
  <c r="BF298" i="5"/>
  <c r="T298" i="5"/>
  <c r="R298" i="5"/>
  <c r="P298" i="5"/>
  <c r="BI295" i="5"/>
  <c r="BH295" i="5"/>
  <c r="BG295" i="5"/>
  <c r="BF295" i="5"/>
  <c r="T295" i="5"/>
  <c r="R295" i="5"/>
  <c r="P295" i="5"/>
  <c r="BI293" i="5"/>
  <c r="BH293" i="5"/>
  <c r="BG293" i="5"/>
  <c r="BF293" i="5"/>
  <c r="T293" i="5"/>
  <c r="R293" i="5"/>
  <c r="P293" i="5"/>
  <c r="BI290" i="5"/>
  <c r="BH290" i="5"/>
  <c r="BG290" i="5"/>
  <c r="BF290" i="5"/>
  <c r="T290" i="5"/>
  <c r="R290" i="5"/>
  <c r="P290" i="5"/>
  <c r="BI286" i="5"/>
  <c r="BH286" i="5"/>
  <c r="BG286" i="5"/>
  <c r="BF286" i="5"/>
  <c r="T286" i="5"/>
  <c r="R286" i="5"/>
  <c r="P286" i="5"/>
  <c r="BI284" i="5"/>
  <c r="BH284" i="5"/>
  <c r="BG284" i="5"/>
  <c r="BF284" i="5"/>
  <c r="T284" i="5"/>
  <c r="R284" i="5"/>
  <c r="P284" i="5"/>
  <c r="BI281" i="5"/>
  <c r="BH281" i="5"/>
  <c r="BG281" i="5"/>
  <c r="BF281" i="5"/>
  <c r="T281" i="5"/>
  <c r="R281" i="5"/>
  <c r="P281" i="5"/>
  <c r="BI274" i="5"/>
  <c r="BH274" i="5"/>
  <c r="BG274" i="5"/>
  <c r="BF274" i="5"/>
  <c r="T274" i="5"/>
  <c r="R274" i="5"/>
  <c r="P274" i="5"/>
  <c r="BI266" i="5"/>
  <c r="BH266" i="5"/>
  <c r="BG266" i="5"/>
  <c r="BF266" i="5"/>
  <c r="T266" i="5"/>
  <c r="R266" i="5"/>
  <c r="P266" i="5"/>
  <c r="BI264" i="5"/>
  <c r="BH264" i="5"/>
  <c r="BG264" i="5"/>
  <c r="BF264" i="5"/>
  <c r="T264" i="5"/>
  <c r="R264" i="5"/>
  <c r="P264" i="5"/>
  <c r="BI262" i="5"/>
  <c r="BH262" i="5"/>
  <c r="BG262" i="5"/>
  <c r="BF262" i="5"/>
  <c r="T262" i="5"/>
  <c r="R262" i="5"/>
  <c r="P262" i="5"/>
  <c r="BI261" i="5"/>
  <c r="BH261" i="5"/>
  <c r="BG261" i="5"/>
  <c r="BF261" i="5"/>
  <c r="T261" i="5"/>
  <c r="R261" i="5"/>
  <c r="P261" i="5"/>
  <c r="BI248" i="5"/>
  <c r="BH248" i="5"/>
  <c r="BG248" i="5"/>
  <c r="BF248" i="5"/>
  <c r="T248" i="5"/>
  <c r="R248" i="5"/>
  <c r="P248" i="5"/>
  <c r="BI242" i="5"/>
  <c r="BH242" i="5"/>
  <c r="BG242" i="5"/>
  <c r="BF242" i="5"/>
  <c r="T242" i="5"/>
  <c r="R242" i="5"/>
  <c r="P242" i="5"/>
  <c r="BI240" i="5"/>
  <c r="BH240" i="5"/>
  <c r="BG240" i="5"/>
  <c r="BF240" i="5"/>
  <c r="T240" i="5"/>
  <c r="R240" i="5"/>
  <c r="P240" i="5"/>
  <c r="BI238" i="5"/>
  <c r="BH238" i="5"/>
  <c r="BG238" i="5"/>
  <c r="BF238" i="5"/>
  <c r="T238" i="5"/>
  <c r="R238" i="5"/>
  <c r="P238" i="5"/>
  <c r="BI236" i="5"/>
  <c r="BH236" i="5"/>
  <c r="BG236" i="5"/>
  <c r="BF236" i="5"/>
  <c r="T236" i="5"/>
  <c r="R236" i="5"/>
  <c r="P236" i="5"/>
  <c r="BI233" i="5"/>
  <c r="BH233" i="5"/>
  <c r="BG233" i="5"/>
  <c r="BF233" i="5"/>
  <c r="T233" i="5"/>
  <c r="T232" i="5"/>
  <c r="R233" i="5"/>
  <c r="R232" i="5"/>
  <c r="P233" i="5"/>
  <c r="P232" i="5" s="1"/>
  <c r="BI229" i="5"/>
  <c r="BH229" i="5"/>
  <c r="BG229" i="5"/>
  <c r="BF229" i="5"/>
  <c r="T229" i="5"/>
  <c r="R229" i="5"/>
  <c r="P229" i="5"/>
  <c r="BI215" i="5"/>
  <c r="BH215" i="5"/>
  <c r="BG215" i="5"/>
  <c r="BF215" i="5"/>
  <c r="T215" i="5"/>
  <c r="R215" i="5"/>
  <c r="P215" i="5"/>
  <c r="BI212" i="5"/>
  <c r="BH212" i="5"/>
  <c r="BG212" i="5"/>
  <c r="BF212" i="5"/>
  <c r="T212" i="5"/>
  <c r="R212" i="5"/>
  <c r="P212" i="5"/>
  <c r="BI191" i="5"/>
  <c r="BH191" i="5"/>
  <c r="BG191" i="5"/>
  <c r="BF191" i="5"/>
  <c r="T191" i="5"/>
  <c r="R191" i="5"/>
  <c r="P191" i="5"/>
  <c r="BI184" i="5"/>
  <c r="BH184" i="5"/>
  <c r="BG184" i="5"/>
  <c r="BF184" i="5"/>
  <c r="T184" i="5"/>
  <c r="R184" i="5"/>
  <c r="P184" i="5"/>
  <c r="BI181" i="5"/>
  <c r="BH181" i="5"/>
  <c r="BG181" i="5"/>
  <c r="BF181" i="5"/>
  <c r="T181" i="5"/>
  <c r="R181" i="5"/>
  <c r="P181" i="5"/>
  <c r="BI173" i="5"/>
  <c r="BH173" i="5"/>
  <c r="BG173" i="5"/>
  <c r="BF173" i="5"/>
  <c r="T173" i="5"/>
  <c r="R173" i="5"/>
  <c r="P173" i="5"/>
  <c r="BI169" i="5"/>
  <c r="BH169" i="5"/>
  <c r="BG169" i="5"/>
  <c r="BF169" i="5"/>
  <c r="T169" i="5"/>
  <c r="R169" i="5"/>
  <c r="P169" i="5"/>
  <c r="BI165" i="5"/>
  <c r="BH165" i="5"/>
  <c r="BG165" i="5"/>
  <c r="BF165" i="5"/>
  <c r="T165" i="5"/>
  <c r="R165" i="5"/>
  <c r="P165" i="5"/>
  <c r="BI162" i="5"/>
  <c r="BH162" i="5"/>
  <c r="BG162" i="5"/>
  <c r="BF162" i="5"/>
  <c r="T162" i="5"/>
  <c r="R162" i="5"/>
  <c r="P162" i="5"/>
  <c r="BI154" i="5"/>
  <c r="BH154" i="5"/>
  <c r="BG154" i="5"/>
  <c r="BF154" i="5"/>
  <c r="T154" i="5"/>
  <c r="R154" i="5"/>
  <c r="P154" i="5"/>
  <c r="BI152" i="5"/>
  <c r="BH152" i="5"/>
  <c r="BG152" i="5"/>
  <c r="BF152" i="5"/>
  <c r="T152" i="5"/>
  <c r="R152" i="5"/>
  <c r="P152" i="5"/>
  <c r="BI150" i="5"/>
  <c r="BH150" i="5"/>
  <c r="BG150" i="5"/>
  <c r="BF150" i="5"/>
  <c r="T150" i="5"/>
  <c r="R150" i="5"/>
  <c r="P150" i="5"/>
  <c r="BI147" i="5"/>
  <c r="BH147" i="5"/>
  <c r="BG147" i="5"/>
  <c r="BF147" i="5"/>
  <c r="T147" i="5"/>
  <c r="R147" i="5"/>
  <c r="P147" i="5"/>
  <c r="BI141" i="5"/>
  <c r="BH141" i="5"/>
  <c r="BG141" i="5"/>
  <c r="BF141" i="5"/>
  <c r="T141" i="5"/>
  <c r="R141" i="5"/>
  <c r="P141" i="5"/>
  <c r="BI132" i="5"/>
  <c r="BH132" i="5"/>
  <c r="BG132" i="5"/>
  <c r="BF132" i="5"/>
  <c r="T132" i="5"/>
  <c r="R132" i="5"/>
  <c r="P132" i="5"/>
  <c r="BI124" i="5"/>
  <c r="BH124" i="5"/>
  <c r="BG124" i="5"/>
  <c r="BF124" i="5"/>
  <c r="T124" i="5"/>
  <c r="R124" i="5"/>
  <c r="P124" i="5"/>
  <c r="BI115" i="5"/>
  <c r="BH115" i="5"/>
  <c r="BG115" i="5"/>
  <c r="BF115" i="5"/>
  <c r="T115" i="5"/>
  <c r="R115" i="5"/>
  <c r="P115" i="5"/>
  <c r="BI107" i="5"/>
  <c r="BH107" i="5"/>
  <c r="BG107" i="5"/>
  <c r="BF107" i="5"/>
  <c r="T107" i="5"/>
  <c r="R107" i="5"/>
  <c r="P107" i="5"/>
  <c r="BI104" i="5"/>
  <c r="BH104" i="5"/>
  <c r="BG104" i="5"/>
  <c r="BF104" i="5"/>
  <c r="T104" i="5"/>
  <c r="R104" i="5"/>
  <c r="P104" i="5"/>
  <c r="BI97" i="5"/>
  <c r="BH97" i="5"/>
  <c r="BG97" i="5"/>
  <c r="BF97" i="5"/>
  <c r="T97" i="5"/>
  <c r="R97" i="5"/>
  <c r="P97" i="5"/>
  <c r="J91" i="5"/>
  <c r="J90" i="5"/>
  <c r="F90" i="5"/>
  <c r="F88" i="5"/>
  <c r="E86" i="5"/>
  <c r="J59" i="5"/>
  <c r="J58" i="5"/>
  <c r="F58" i="5"/>
  <c r="F56" i="5"/>
  <c r="E54" i="5"/>
  <c r="J20" i="5"/>
  <c r="E20" i="5"/>
  <c r="F59" i="5"/>
  <c r="J19" i="5"/>
  <c r="J14" i="5"/>
  <c r="J56" i="5" s="1"/>
  <c r="E7" i="5"/>
  <c r="E82" i="5"/>
  <c r="J39" i="4"/>
  <c r="J38" i="4"/>
  <c r="AY58" i="1" s="1"/>
  <c r="J37" i="4"/>
  <c r="AX58" i="1" s="1"/>
  <c r="BI746" i="4"/>
  <c r="BH746" i="4"/>
  <c r="BG746" i="4"/>
  <c r="BF746" i="4"/>
  <c r="T746" i="4"/>
  <c r="R746" i="4"/>
  <c r="P746" i="4"/>
  <c r="BI745" i="4"/>
  <c r="BH745" i="4"/>
  <c r="BG745" i="4"/>
  <c r="BF745" i="4"/>
  <c r="T745" i="4"/>
  <c r="R745" i="4"/>
  <c r="P745" i="4"/>
  <c r="BI728" i="4"/>
  <c r="BH728" i="4"/>
  <c r="BG728" i="4"/>
  <c r="BF728" i="4"/>
  <c r="T728" i="4"/>
  <c r="R728" i="4"/>
  <c r="P728" i="4"/>
  <c r="BI711" i="4"/>
  <c r="BH711" i="4"/>
  <c r="BG711" i="4"/>
  <c r="BF711" i="4"/>
  <c r="T711" i="4"/>
  <c r="R711" i="4"/>
  <c r="P711" i="4"/>
  <c r="P710" i="4" s="1"/>
  <c r="BI709" i="4"/>
  <c r="BH709" i="4"/>
  <c r="BG709" i="4"/>
  <c r="BF709" i="4"/>
  <c r="T709" i="4"/>
  <c r="T708" i="4"/>
  <c r="R709" i="4"/>
  <c r="R708" i="4" s="1"/>
  <c r="P709" i="4"/>
  <c r="P708" i="4"/>
  <c r="BI696" i="4"/>
  <c r="BH696" i="4"/>
  <c r="BG696" i="4"/>
  <c r="BF696" i="4"/>
  <c r="T696" i="4"/>
  <c r="R696" i="4"/>
  <c r="P696" i="4"/>
  <c r="BI684" i="4"/>
  <c r="BH684" i="4"/>
  <c r="BG684" i="4"/>
  <c r="BF684" i="4"/>
  <c r="T684" i="4"/>
  <c r="R684" i="4"/>
  <c r="P684" i="4"/>
  <c r="BI669" i="4"/>
  <c r="BH669" i="4"/>
  <c r="BG669" i="4"/>
  <c r="BF669" i="4"/>
  <c r="T669" i="4"/>
  <c r="R669" i="4"/>
  <c r="P669" i="4"/>
  <c r="BI655" i="4"/>
  <c r="BH655" i="4"/>
  <c r="BG655" i="4"/>
  <c r="BF655" i="4"/>
  <c r="T655" i="4"/>
  <c r="R655" i="4"/>
  <c r="P655" i="4"/>
  <c r="BI640" i="4"/>
  <c r="BH640" i="4"/>
  <c r="BG640" i="4"/>
  <c r="BF640" i="4"/>
  <c r="T640" i="4"/>
  <c r="R640" i="4"/>
  <c r="P640" i="4"/>
  <c r="BI623" i="4"/>
  <c r="BH623" i="4"/>
  <c r="BG623" i="4"/>
  <c r="BF623" i="4"/>
  <c r="T623" i="4"/>
  <c r="R623" i="4"/>
  <c r="P623" i="4"/>
  <c r="BI608" i="4"/>
  <c r="BH608" i="4"/>
  <c r="BG608" i="4"/>
  <c r="BF608" i="4"/>
  <c r="T608" i="4"/>
  <c r="R608" i="4"/>
  <c r="P608" i="4"/>
  <c r="BI595" i="4"/>
  <c r="BH595" i="4"/>
  <c r="BG595" i="4"/>
  <c r="BF595" i="4"/>
  <c r="T595" i="4"/>
  <c r="R595" i="4"/>
  <c r="P595" i="4"/>
  <c r="BI580" i="4"/>
  <c r="BH580" i="4"/>
  <c r="BG580" i="4"/>
  <c r="BF580" i="4"/>
  <c r="T580" i="4"/>
  <c r="R580" i="4"/>
  <c r="P580" i="4"/>
  <c r="BI565" i="4"/>
  <c r="BH565" i="4"/>
  <c r="BG565" i="4"/>
  <c r="BF565" i="4"/>
  <c r="T565" i="4"/>
  <c r="R565" i="4"/>
  <c r="P565" i="4"/>
  <c r="BI563" i="4"/>
  <c r="BH563" i="4"/>
  <c r="BG563" i="4"/>
  <c r="BF563" i="4"/>
  <c r="T563" i="4"/>
  <c r="R563" i="4"/>
  <c r="P563" i="4"/>
  <c r="BI547" i="4"/>
  <c r="BH547" i="4"/>
  <c r="BG547" i="4"/>
  <c r="BF547" i="4"/>
  <c r="T547" i="4"/>
  <c r="R547" i="4"/>
  <c r="P547" i="4"/>
  <c r="BI531" i="4"/>
  <c r="BH531" i="4"/>
  <c r="BG531" i="4"/>
  <c r="BF531" i="4"/>
  <c r="T531" i="4"/>
  <c r="R531" i="4"/>
  <c r="P531" i="4"/>
  <c r="BI515" i="4"/>
  <c r="BH515" i="4"/>
  <c r="BG515" i="4"/>
  <c r="BF515" i="4"/>
  <c r="T515" i="4"/>
  <c r="R515" i="4"/>
  <c r="P515" i="4"/>
  <c r="BI499" i="4"/>
  <c r="BH499" i="4"/>
  <c r="BG499" i="4"/>
  <c r="BF499" i="4"/>
  <c r="T499" i="4"/>
  <c r="R499" i="4"/>
  <c r="P499" i="4"/>
  <c r="BI483" i="4"/>
  <c r="BH483" i="4"/>
  <c r="BG483" i="4"/>
  <c r="BF483" i="4"/>
  <c r="T483" i="4"/>
  <c r="R483" i="4"/>
  <c r="P483" i="4"/>
  <c r="BI467" i="4"/>
  <c r="BH467" i="4"/>
  <c r="BG467" i="4"/>
  <c r="BF467" i="4"/>
  <c r="T467" i="4"/>
  <c r="R467" i="4"/>
  <c r="P467" i="4"/>
  <c r="BI451" i="4"/>
  <c r="BH451" i="4"/>
  <c r="BG451" i="4"/>
  <c r="BF451" i="4"/>
  <c r="T451" i="4"/>
  <c r="R451" i="4"/>
  <c r="P451" i="4"/>
  <c r="BI420" i="4"/>
  <c r="BH420" i="4"/>
  <c r="BG420" i="4"/>
  <c r="BF420" i="4"/>
  <c r="T420" i="4"/>
  <c r="R420" i="4"/>
  <c r="P420" i="4"/>
  <c r="BI389" i="4"/>
  <c r="BH389" i="4"/>
  <c r="BG389" i="4"/>
  <c r="BF389" i="4"/>
  <c r="T389" i="4"/>
  <c r="R389" i="4"/>
  <c r="P389" i="4"/>
  <c r="BI377" i="4"/>
  <c r="BH377" i="4"/>
  <c r="BG377" i="4"/>
  <c r="BF377" i="4"/>
  <c r="T377" i="4"/>
  <c r="R377" i="4"/>
  <c r="P377" i="4"/>
  <c r="BI362" i="4"/>
  <c r="BH362" i="4"/>
  <c r="BG362" i="4"/>
  <c r="BF362" i="4"/>
  <c r="T362" i="4"/>
  <c r="R362" i="4"/>
  <c r="P362" i="4"/>
  <c r="BI347" i="4"/>
  <c r="BH347" i="4"/>
  <c r="BG347" i="4"/>
  <c r="BF347" i="4"/>
  <c r="T347" i="4"/>
  <c r="R347" i="4"/>
  <c r="P347" i="4"/>
  <c r="BI331" i="4"/>
  <c r="BH331" i="4"/>
  <c r="BG331" i="4"/>
  <c r="BF331" i="4"/>
  <c r="T331" i="4"/>
  <c r="R331" i="4"/>
  <c r="P331" i="4"/>
  <c r="BI315" i="4"/>
  <c r="BH315" i="4"/>
  <c r="BG315" i="4"/>
  <c r="BF315" i="4"/>
  <c r="T315" i="4"/>
  <c r="R315" i="4"/>
  <c r="P315" i="4"/>
  <c r="BI277" i="4"/>
  <c r="BH277" i="4"/>
  <c r="BG277" i="4"/>
  <c r="BF277" i="4"/>
  <c r="T277" i="4"/>
  <c r="R277" i="4"/>
  <c r="P277" i="4"/>
  <c r="BI246" i="4"/>
  <c r="BH246" i="4"/>
  <c r="BG246" i="4"/>
  <c r="BF246" i="4"/>
  <c r="T246" i="4"/>
  <c r="R246" i="4"/>
  <c r="P246" i="4"/>
  <c r="BI215" i="4"/>
  <c r="BH215" i="4"/>
  <c r="BG215" i="4"/>
  <c r="BF215" i="4"/>
  <c r="T215" i="4"/>
  <c r="R215" i="4"/>
  <c r="P215" i="4"/>
  <c r="BI203" i="4"/>
  <c r="BH203" i="4"/>
  <c r="BG203" i="4"/>
  <c r="BF203" i="4"/>
  <c r="T203" i="4"/>
  <c r="R203" i="4"/>
  <c r="P203" i="4"/>
  <c r="BI190" i="4"/>
  <c r="BH190" i="4"/>
  <c r="BG190" i="4"/>
  <c r="BF190" i="4"/>
  <c r="T190" i="4"/>
  <c r="R190" i="4"/>
  <c r="P190" i="4"/>
  <c r="BI189" i="4"/>
  <c r="BH189" i="4"/>
  <c r="BG189" i="4"/>
  <c r="BF189" i="4"/>
  <c r="T189" i="4"/>
  <c r="R189" i="4"/>
  <c r="P189" i="4"/>
  <c r="BI177" i="4"/>
  <c r="BH177" i="4"/>
  <c r="BG177" i="4"/>
  <c r="BF177" i="4"/>
  <c r="T177" i="4"/>
  <c r="R177" i="4"/>
  <c r="P177" i="4"/>
  <c r="BI161" i="4"/>
  <c r="BH161" i="4"/>
  <c r="BG161" i="4"/>
  <c r="BF161" i="4"/>
  <c r="T161" i="4"/>
  <c r="R161" i="4"/>
  <c r="P161" i="4"/>
  <c r="BI147" i="4"/>
  <c r="BH147" i="4"/>
  <c r="BG147" i="4"/>
  <c r="BF147" i="4"/>
  <c r="T147" i="4"/>
  <c r="R147" i="4"/>
  <c r="P147" i="4"/>
  <c r="BI135" i="4"/>
  <c r="BH135" i="4"/>
  <c r="BG135" i="4"/>
  <c r="BF135" i="4"/>
  <c r="T135" i="4"/>
  <c r="R135" i="4"/>
  <c r="P135" i="4"/>
  <c r="BI123" i="4"/>
  <c r="BH123" i="4"/>
  <c r="BG123" i="4"/>
  <c r="BF123" i="4"/>
  <c r="T123" i="4"/>
  <c r="R123" i="4"/>
  <c r="P123" i="4"/>
  <c r="BI108" i="4"/>
  <c r="BH108" i="4"/>
  <c r="BG108" i="4"/>
  <c r="BF108" i="4"/>
  <c r="T108" i="4"/>
  <c r="R108" i="4"/>
  <c r="P108" i="4"/>
  <c r="BI95" i="4"/>
  <c r="BH95" i="4"/>
  <c r="BG95" i="4"/>
  <c r="BF95" i="4"/>
  <c r="T95" i="4"/>
  <c r="R95" i="4"/>
  <c r="P95" i="4"/>
  <c r="J89" i="4"/>
  <c r="J88" i="4"/>
  <c r="F88" i="4"/>
  <c r="F86" i="4"/>
  <c r="E84" i="4"/>
  <c r="J59" i="4"/>
  <c r="J58" i="4"/>
  <c r="F58" i="4"/>
  <c r="F56" i="4"/>
  <c r="E54" i="4"/>
  <c r="J20" i="4"/>
  <c r="E20" i="4"/>
  <c r="F89" i="4"/>
  <c r="J19" i="4"/>
  <c r="J14" i="4"/>
  <c r="J56" i="4" s="1"/>
  <c r="E7" i="4"/>
  <c r="E80" i="4"/>
  <c r="J39" i="3"/>
  <c r="J38" i="3"/>
  <c r="AY57" i="1"/>
  <c r="J37" i="3"/>
  <c r="AX57" i="1"/>
  <c r="BI551" i="3"/>
  <c r="BH551" i="3"/>
  <c r="BG551" i="3"/>
  <c r="BF551" i="3"/>
  <c r="T551" i="3"/>
  <c r="T550" i="3" s="1"/>
  <c r="T549" i="3" s="1"/>
  <c r="R551" i="3"/>
  <c r="R550" i="3" s="1"/>
  <c r="R549" i="3" s="1"/>
  <c r="P551" i="3"/>
  <c r="P550" i="3"/>
  <c r="P549" i="3" s="1"/>
  <c r="BI548" i="3"/>
  <c r="BH548" i="3"/>
  <c r="BG548" i="3"/>
  <c r="BF548" i="3"/>
  <c r="T548" i="3"/>
  <c r="R548" i="3"/>
  <c r="P548" i="3"/>
  <c r="BI534" i="3"/>
  <c r="BH534" i="3"/>
  <c r="BG534" i="3"/>
  <c r="BF534" i="3"/>
  <c r="T534" i="3"/>
  <c r="R534" i="3"/>
  <c r="P534" i="3"/>
  <c r="BI520" i="3"/>
  <c r="BH520" i="3"/>
  <c r="BG520" i="3"/>
  <c r="BF520" i="3"/>
  <c r="T520" i="3"/>
  <c r="R520" i="3"/>
  <c r="P520" i="3"/>
  <c r="BI505" i="3"/>
  <c r="BH505" i="3"/>
  <c r="BG505" i="3"/>
  <c r="BF505" i="3"/>
  <c r="T505" i="3"/>
  <c r="R505" i="3"/>
  <c r="P505" i="3"/>
  <c r="BI490" i="3"/>
  <c r="BH490" i="3"/>
  <c r="BG490" i="3"/>
  <c r="BF490" i="3"/>
  <c r="T490" i="3"/>
  <c r="R490" i="3"/>
  <c r="P490" i="3"/>
  <c r="BI475" i="3"/>
  <c r="BH475" i="3"/>
  <c r="BG475" i="3"/>
  <c r="BF475" i="3"/>
  <c r="T475" i="3"/>
  <c r="R475" i="3"/>
  <c r="P475" i="3"/>
  <c r="BI461" i="3"/>
  <c r="BH461" i="3"/>
  <c r="BG461" i="3"/>
  <c r="BF461" i="3"/>
  <c r="T461" i="3"/>
  <c r="R461" i="3"/>
  <c r="P461" i="3"/>
  <c r="BI447" i="3"/>
  <c r="BH447" i="3"/>
  <c r="BG447" i="3"/>
  <c r="BF447" i="3"/>
  <c r="T447" i="3"/>
  <c r="R447" i="3"/>
  <c r="P447" i="3"/>
  <c r="BI445" i="3"/>
  <c r="BH445" i="3"/>
  <c r="BG445" i="3"/>
  <c r="BF445" i="3"/>
  <c r="T445" i="3"/>
  <c r="R445" i="3"/>
  <c r="P445" i="3"/>
  <c r="BI431" i="3"/>
  <c r="BH431" i="3"/>
  <c r="BG431" i="3"/>
  <c r="BF431" i="3"/>
  <c r="T431" i="3"/>
  <c r="R431" i="3"/>
  <c r="P431" i="3"/>
  <c r="BI416" i="3"/>
  <c r="BH416" i="3"/>
  <c r="BG416" i="3"/>
  <c r="BF416" i="3"/>
  <c r="T416" i="3"/>
  <c r="R416" i="3"/>
  <c r="P416" i="3"/>
  <c r="BI394" i="3"/>
  <c r="BH394" i="3"/>
  <c r="BG394" i="3"/>
  <c r="BF394" i="3"/>
  <c r="T394" i="3"/>
  <c r="R394" i="3"/>
  <c r="P394" i="3"/>
  <c r="BI372" i="3"/>
  <c r="BH372" i="3"/>
  <c r="BG372" i="3"/>
  <c r="BF372" i="3"/>
  <c r="T372" i="3"/>
  <c r="R372" i="3"/>
  <c r="P372" i="3"/>
  <c r="BI360" i="3"/>
  <c r="BH360" i="3"/>
  <c r="BG360" i="3"/>
  <c r="BF360" i="3"/>
  <c r="T360" i="3"/>
  <c r="R360" i="3"/>
  <c r="P360" i="3"/>
  <c r="BI348" i="3"/>
  <c r="BH348" i="3"/>
  <c r="BG348" i="3"/>
  <c r="BF348" i="3"/>
  <c r="T348" i="3"/>
  <c r="R348" i="3"/>
  <c r="P348" i="3"/>
  <c r="BI336" i="3"/>
  <c r="BH336" i="3"/>
  <c r="BG336" i="3"/>
  <c r="BF336" i="3"/>
  <c r="T336" i="3"/>
  <c r="R336" i="3"/>
  <c r="P336" i="3"/>
  <c r="BI322" i="3"/>
  <c r="BH322" i="3"/>
  <c r="BG322" i="3"/>
  <c r="BF322" i="3"/>
  <c r="T322" i="3"/>
  <c r="R322" i="3"/>
  <c r="P322" i="3"/>
  <c r="BI309" i="3"/>
  <c r="BH309" i="3"/>
  <c r="BG309" i="3"/>
  <c r="BF309" i="3"/>
  <c r="T309" i="3"/>
  <c r="R309" i="3"/>
  <c r="P309" i="3"/>
  <c r="BI308" i="3"/>
  <c r="BH308" i="3"/>
  <c r="BG308" i="3"/>
  <c r="BF308" i="3"/>
  <c r="T308" i="3"/>
  <c r="R308" i="3"/>
  <c r="P308" i="3"/>
  <c r="BI286" i="3"/>
  <c r="BH286" i="3"/>
  <c r="BG286" i="3"/>
  <c r="BF286" i="3"/>
  <c r="T286" i="3"/>
  <c r="R286" i="3"/>
  <c r="P286" i="3"/>
  <c r="BI264" i="3"/>
  <c r="BH264" i="3"/>
  <c r="BG264" i="3"/>
  <c r="BF264" i="3"/>
  <c r="T264" i="3"/>
  <c r="R264" i="3"/>
  <c r="P264" i="3"/>
  <c r="BI242" i="3"/>
  <c r="BH242" i="3"/>
  <c r="BG242" i="3"/>
  <c r="BF242" i="3"/>
  <c r="T242" i="3"/>
  <c r="R242" i="3"/>
  <c r="P242" i="3"/>
  <c r="BI230" i="3"/>
  <c r="BH230" i="3"/>
  <c r="BG230" i="3"/>
  <c r="BF230" i="3"/>
  <c r="T230" i="3"/>
  <c r="R230" i="3"/>
  <c r="P230" i="3"/>
  <c r="BI216" i="3"/>
  <c r="BH216" i="3"/>
  <c r="BG216" i="3"/>
  <c r="BF216" i="3"/>
  <c r="T216" i="3"/>
  <c r="R216" i="3"/>
  <c r="P216" i="3"/>
  <c r="BI215" i="3"/>
  <c r="BH215" i="3"/>
  <c r="BG215" i="3"/>
  <c r="BF215" i="3"/>
  <c r="T215" i="3"/>
  <c r="R215" i="3"/>
  <c r="P215" i="3"/>
  <c r="BI203" i="3"/>
  <c r="BH203" i="3"/>
  <c r="BG203" i="3"/>
  <c r="BF203" i="3"/>
  <c r="T203" i="3"/>
  <c r="R203" i="3"/>
  <c r="P203" i="3"/>
  <c r="BI188" i="3"/>
  <c r="BH188" i="3"/>
  <c r="BG188" i="3"/>
  <c r="BF188" i="3"/>
  <c r="T188" i="3"/>
  <c r="R188" i="3"/>
  <c r="P188" i="3"/>
  <c r="BI175" i="3"/>
  <c r="BH175" i="3"/>
  <c r="BG175" i="3"/>
  <c r="BF175" i="3"/>
  <c r="T175" i="3"/>
  <c r="R175" i="3"/>
  <c r="P175" i="3"/>
  <c r="BI162" i="3"/>
  <c r="BH162" i="3"/>
  <c r="BG162" i="3"/>
  <c r="BF162" i="3"/>
  <c r="T162" i="3"/>
  <c r="R162" i="3"/>
  <c r="P162" i="3"/>
  <c r="BI149" i="3"/>
  <c r="BH149" i="3"/>
  <c r="BG149" i="3"/>
  <c r="BF149" i="3"/>
  <c r="T149" i="3"/>
  <c r="R149" i="3"/>
  <c r="P149" i="3"/>
  <c r="BI134" i="3"/>
  <c r="BH134" i="3"/>
  <c r="BG134" i="3"/>
  <c r="BF134" i="3"/>
  <c r="T134" i="3"/>
  <c r="R134" i="3"/>
  <c r="P134" i="3"/>
  <c r="BI121" i="3"/>
  <c r="BH121" i="3"/>
  <c r="BG121" i="3"/>
  <c r="BF121" i="3"/>
  <c r="T121" i="3"/>
  <c r="R121" i="3"/>
  <c r="P121" i="3"/>
  <c r="BI107" i="3"/>
  <c r="BH107" i="3"/>
  <c r="BG107" i="3"/>
  <c r="BF107" i="3"/>
  <c r="T107" i="3"/>
  <c r="R107" i="3"/>
  <c r="P107" i="3"/>
  <c r="BI93" i="3"/>
  <c r="BH93" i="3"/>
  <c r="BG93" i="3"/>
  <c r="BF93" i="3"/>
  <c r="T93" i="3"/>
  <c r="R93" i="3"/>
  <c r="P93" i="3"/>
  <c r="J87" i="3"/>
  <c r="J86" i="3"/>
  <c r="F86" i="3"/>
  <c r="F84" i="3"/>
  <c r="E82" i="3"/>
  <c r="J59" i="3"/>
  <c r="J58" i="3"/>
  <c r="F58" i="3"/>
  <c r="F56" i="3"/>
  <c r="E54" i="3"/>
  <c r="J20" i="3"/>
  <c r="E20" i="3"/>
  <c r="F87" i="3"/>
  <c r="J19" i="3"/>
  <c r="J14" i="3"/>
  <c r="J56" i="3" s="1"/>
  <c r="E7" i="3"/>
  <c r="E78" i="3"/>
  <c r="J39" i="2"/>
  <c r="J38" i="2"/>
  <c r="AY56" i="1" s="1"/>
  <c r="J37" i="2"/>
  <c r="AX56" i="1"/>
  <c r="BI102" i="2"/>
  <c r="BH102" i="2"/>
  <c r="BG102" i="2"/>
  <c r="BF102" i="2"/>
  <c r="T102" i="2"/>
  <c r="R102" i="2"/>
  <c r="P102" i="2"/>
  <c r="BI100" i="2"/>
  <c r="BH100" i="2"/>
  <c r="BG100" i="2"/>
  <c r="BF100" i="2"/>
  <c r="T100" i="2"/>
  <c r="R100" i="2"/>
  <c r="P100" i="2"/>
  <c r="BI98" i="2"/>
  <c r="BH98" i="2"/>
  <c r="BG98" i="2"/>
  <c r="BF98" i="2"/>
  <c r="T98" i="2"/>
  <c r="R98" i="2"/>
  <c r="P98" i="2"/>
  <c r="BI96" i="2"/>
  <c r="BH96" i="2"/>
  <c r="BG96" i="2"/>
  <c r="BF96" i="2"/>
  <c r="T96" i="2"/>
  <c r="R96" i="2"/>
  <c r="P96" i="2"/>
  <c r="BI94" i="2"/>
  <c r="BH94" i="2"/>
  <c r="BG94" i="2"/>
  <c r="BF94" i="2"/>
  <c r="T94" i="2"/>
  <c r="R94" i="2"/>
  <c r="P94" i="2"/>
  <c r="BI92" i="2"/>
  <c r="BH92" i="2"/>
  <c r="BG92" i="2"/>
  <c r="BF92" i="2"/>
  <c r="T92" i="2"/>
  <c r="R92" i="2"/>
  <c r="P92" i="2"/>
  <c r="BI90" i="2"/>
  <c r="BH90" i="2"/>
  <c r="BG90" i="2"/>
  <c r="BF90" i="2"/>
  <c r="T90" i="2"/>
  <c r="R90" i="2"/>
  <c r="P90" i="2"/>
  <c r="BI88" i="2"/>
  <c r="BH88" i="2"/>
  <c r="BG88" i="2"/>
  <c r="BF88" i="2"/>
  <c r="T88" i="2"/>
  <c r="R88" i="2"/>
  <c r="P88" i="2"/>
  <c r="J83" i="2"/>
  <c r="J82" i="2"/>
  <c r="F82" i="2"/>
  <c r="F80" i="2"/>
  <c r="E78" i="2"/>
  <c r="J59" i="2"/>
  <c r="J58" i="2"/>
  <c r="F58" i="2"/>
  <c r="F56" i="2"/>
  <c r="E54" i="2"/>
  <c r="J20" i="2"/>
  <c r="E20" i="2"/>
  <c r="F83" i="2"/>
  <c r="J19" i="2"/>
  <c r="J14" i="2"/>
  <c r="J80" i="2"/>
  <c r="E7" i="2"/>
  <c r="E74" i="2"/>
  <c r="L50" i="1"/>
  <c r="AM50" i="1"/>
  <c r="AM49" i="1"/>
  <c r="L49" i="1"/>
  <c r="AM47" i="1"/>
  <c r="L47" i="1"/>
  <c r="L45" i="1"/>
  <c r="L44" i="1"/>
  <c r="BK505" i="3"/>
  <c r="BK162" i="3"/>
  <c r="BK547" i="4"/>
  <c r="J467" i="4"/>
  <c r="BK580" i="4"/>
  <c r="J154" i="5"/>
  <c r="J354" i="5"/>
  <c r="J181" i="5"/>
  <c r="J356" i="6"/>
  <c r="BK349" i="6"/>
  <c r="J304" i="6"/>
  <c r="J193" i="6"/>
  <c r="J348" i="6"/>
  <c r="BK128" i="6"/>
  <c r="BK337" i="6"/>
  <c r="BK181" i="7"/>
  <c r="BK172" i="7"/>
  <c r="J169" i="7"/>
  <c r="J168" i="7"/>
  <c r="BK102" i="7"/>
  <c r="BK147" i="8"/>
  <c r="J130" i="8"/>
  <c r="J176" i="8"/>
  <c r="J98" i="9"/>
  <c r="BK118" i="10"/>
  <c r="J206" i="10"/>
  <c r="BK242" i="11"/>
  <c r="BK158" i="11"/>
  <c r="J95" i="13"/>
  <c r="J92" i="2"/>
  <c r="J264" i="3"/>
  <c r="J309" i="3"/>
  <c r="J548" i="3"/>
  <c r="J595" i="4"/>
  <c r="BK640" i="4"/>
  <c r="BK499" i="4"/>
  <c r="BK302" i="5"/>
  <c r="BK173" i="5"/>
  <c r="BK162" i="5"/>
  <c r="BK342" i="5"/>
  <c r="BK150" i="5"/>
  <c r="J175" i="6"/>
  <c r="J164" i="6"/>
  <c r="J183" i="10"/>
  <c r="BK105" i="10"/>
  <c r="BK142" i="10"/>
  <c r="J231" i="11"/>
  <c r="J184" i="11"/>
  <c r="BK164" i="11"/>
  <c r="J93" i="3"/>
  <c r="J286" i="3"/>
  <c r="J745" i="4"/>
  <c r="J277" i="4"/>
  <c r="J123" i="4"/>
  <c r="J338" i="5"/>
  <c r="BK377" i="5"/>
  <c r="BK369" i="5"/>
  <c r="J293" i="5"/>
  <c r="J310" i="5"/>
  <c r="J220" i="6"/>
  <c r="BK362" i="6"/>
  <c r="BK197" i="7"/>
  <c r="J208" i="7"/>
  <c r="J154" i="7"/>
  <c r="J204" i="7"/>
  <c r="J112" i="8"/>
  <c r="J119" i="8"/>
  <c r="BK128" i="8"/>
  <c r="J135" i="8"/>
  <c r="BK125" i="9"/>
  <c r="BK140" i="10"/>
  <c r="J130" i="10"/>
  <c r="J211" i="11"/>
  <c r="BK168" i="11"/>
  <c r="J114" i="11"/>
  <c r="BK84" i="13"/>
  <c r="BK301" i="6"/>
  <c r="BK248" i="6"/>
  <c r="J349" i="6"/>
  <c r="BK154" i="7"/>
  <c r="J129" i="7"/>
  <c r="J124" i="7"/>
  <c r="J144" i="7"/>
  <c r="J136" i="8"/>
  <c r="BK136" i="8"/>
  <c r="J105" i="9"/>
  <c r="J179" i="10"/>
  <c r="BK153" i="10"/>
  <c r="J234" i="11"/>
  <c r="BK159" i="11"/>
  <c r="BK121" i="3"/>
  <c r="J551" i="3"/>
  <c r="J216" i="3"/>
  <c r="J623" i="4"/>
  <c r="J135" i="4"/>
  <c r="J332" i="5"/>
  <c r="J346" i="5"/>
  <c r="BK316" i="5"/>
  <c r="BK274" i="5"/>
  <c r="BK236" i="5"/>
  <c r="BK184" i="5"/>
  <c r="BK304" i="6"/>
  <c r="BK149" i="6"/>
  <c r="J119" i="9"/>
  <c r="J210" i="10"/>
  <c r="J124" i="10"/>
  <c r="J162" i="11"/>
  <c r="BK234" i="11"/>
  <c r="J100" i="10"/>
  <c r="BK156" i="11"/>
  <c r="BK122" i="11"/>
  <c r="BK93" i="13"/>
  <c r="J102" i="2"/>
  <c r="BK277" i="4"/>
  <c r="J190" i="4"/>
  <c r="BK95" i="4"/>
  <c r="J191" i="5"/>
  <c r="BK310" i="5"/>
  <c r="J266" i="5"/>
  <c r="BK344" i="5"/>
  <c r="J295" i="5"/>
  <c r="J242" i="5"/>
  <c r="BK294" i="6"/>
  <c r="J313" i="6"/>
  <c r="J116" i="9"/>
  <c r="BK124" i="10"/>
  <c r="BK96" i="10"/>
  <c r="J160" i="10"/>
  <c r="J159" i="11"/>
  <c r="J242" i="11"/>
  <c r="J475" i="3"/>
  <c r="J322" i="3"/>
  <c r="BK420" i="4"/>
  <c r="BK189" i="4"/>
  <c r="BK293" i="5"/>
  <c r="BK330" i="5"/>
  <c r="J274" i="5"/>
  <c r="BK104" i="5"/>
  <c r="J315" i="6"/>
  <c r="BK332" i="6"/>
  <c r="BK313" i="6"/>
  <c r="J276" i="6"/>
  <c r="BK164" i="6"/>
  <c r="BK297" i="6"/>
  <c r="J274" i="6"/>
  <c r="J336" i="6"/>
  <c r="BK124" i="7"/>
  <c r="J118" i="7"/>
  <c r="J102" i="7"/>
  <c r="BK157" i="7"/>
  <c r="J206" i="7"/>
  <c r="BK171" i="8"/>
  <c r="BK96" i="8"/>
  <c r="BK107" i="8"/>
  <c r="J121" i="9"/>
  <c r="BK170" i="10"/>
  <c r="BK210" i="10"/>
  <c r="BK160" i="11"/>
  <c r="J135" i="11"/>
  <c r="J123" i="11"/>
  <c r="J90" i="13"/>
  <c r="BK90" i="13"/>
  <c r="BK286" i="3"/>
  <c r="J416" i="3"/>
  <c r="BK475" i="3"/>
  <c r="BK728" i="4"/>
  <c r="J331" i="4"/>
  <c r="BK147" i="4"/>
  <c r="J369" i="5"/>
  <c r="BK348" i="5"/>
  <c r="BK298" i="5"/>
  <c r="J302" i="5"/>
  <c r="BK301" i="5"/>
  <c r="J319" i="6"/>
  <c r="J102" i="8"/>
  <c r="J201" i="10"/>
  <c r="J251" i="11"/>
  <c r="BK118" i="11"/>
  <c r="BK137" i="11"/>
  <c r="BK94" i="2"/>
  <c r="J490" i="3"/>
  <c r="J565" i="4"/>
  <c r="J669" i="4"/>
  <c r="J315" i="4"/>
  <c r="BK248" i="5"/>
  <c r="BK242" i="5"/>
  <c r="J284" i="5"/>
  <c r="BK169" i="5"/>
  <c r="J229" i="5"/>
  <c r="J342" i="6"/>
  <c r="BK336" i="6"/>
  <c r="BK160" i="7"/>
  <c r="J200" i="7"/>
  <c r="BK135" i="7"/>
  <c r="J110" i="7"/>
  <c r="BK176" i="8"/>
  <c r="J161" i="8"/>
  <c r="BK180" i="8"/>
  <c r="J94" i="9"/>
  <c r="BK152" i="10"/>
  <c r="BK197" i="11"/>
  <c r="J151" i="11"/>
  <c r="BK135" i="11"/>
  <c r="J92" i="13"/>
  <c r="J85" i="13"/>
  <c r="BK137" i="6"/>
  <c r="BK104" i="6"/>
  <c r="J197" i="7"/>
  <c r="BK175" i="7"/>
  <c r="J181" i="7"/>
  <c r="BK192" i="7"/>
  <c r="J119" i="7"/>
  <c r="J105" i="8"/>
  <c r="BK105" i="9"/>
  <c r="J105" i="10"/>
  <c r="BK247" i="11"/>
  <c r="BK248" i="11"/>
  <c r="BK110" i="11"/>
  <c r="BK520" i="3"/>
  <c r="BK548" i="3"/>
  <c r="BK107" i="3"/>
  <c r="J451" i="4"/>
  <c r="J362" i="4"/>
  <c r="J203" i="4"/>
  <c r="J316" i="5"/>
  <c r="BK365" i="5"/>
  <c r="BK381" i="5"/>
  <c r="BK284" i="5"/>
  <c r="J124" i="5"/>
  <c r="J104" i="6"/>
  <c r="J129" i="9"/>
  <c r="BK112" i="10"/>
  <c r="J189" i="10"/>
  <c r="J164" i="11"/>
  <c r="J156" i="11"/>
  <c r="BK155" i="11"/>
  <c r="BK254" i="11"/>
  <c r="J247" i="11"/>
  <c r="J217" i="11"/>
  <c r="J84" i="13"/>
  <c r="BK96" i="2"/>
  <c r="BK377" i="4"/>
  <c r="J608" i="4"/>
  <c r="J246" i="4"/>
  <c r="J389" i="5"/>
  <c r="BK367" i="5"/>
  <c r="BK340" i="5"/>
  <c r="J165" i="5"/>
  <c r="BK323" i="5"/>
  <c r="J340" i="5"/>
  <c r="J301" i="5"/>
  <c r="J167" i="6"/>
  <c r="BK364" i="6"/>
  <c r="BK104" i="9"/>
  <c r="J195" i="10"/>
  <c r="BK187" i="10"/>
  <c r="J259" i="11"/>
  <c r="J201" i="11"/>
  <c r="BK114" i="11"/>
  <c r="J181" i="11"/>
  <c r="BK348" i="3"/>
  <c r="BK322" i="3"/>
  <c r="J709" i="4"/>
  <c r="BK595" i="4"/>
  <c r="BK451" i="4"/>
  <c r="BK356" i="5"/>
  <c r="J348" i="5"/>
  <c r="BK338" i="5"/>
  <c r="BK107" i="5"/>
  <c r="J294" i="6"/>
  <c r="BK320" i="6"/>
  <c r="J259" i="6"/>
  <c r="BK156" i="6"/>
  <c r="BK223" i="6"/>
  <c r="J171" i="6"/>
  <c r="BK277" i="6"/>
  <c r="J108" i="7"/>
  <c r="BK206" i="7"/>
  <c r="J194" i="7"/>
  <c r="BK115" i="7"/>
  <c r="J151" i="7"/>
  <c r="J179" i="8"/>
  <c r="J166" i="8"/>
  <c r="BK130" i="8"/>
  <c r="BK130" i="9"/>
  <c r="BK183" i="10"/>
  <c r="J110" i="11"/>
  <c r="BK83" i="13"/>
  <c r="J82" i="13"/>
  <c r="BK88" i="2"/>
  <c r="J215" i="3"/>
  <c r="BK490" i="3"/>
  <c r="BK308" i="3"/>
  <c r="J684" i="4"/>
  <c r="J347" i="4"/>
  <c r="J152" i="5"/>
  <c r="BK334" i="5"/>
  <c r="J386" i="5"/>
  <c r="J360" i="5"/>
  <c r="J334" i="5"/>
  <c r="J119" i="6"/>
  <c r="J108" i="9"/>
  <c r="J193" i="10"/>
  <c r="BK198" i="10"/>
  <c r="BK165" i="11"/>
  <c r="J186" i="11"/>
  <c r="BK93" i="11"/>
  <c r="BK447" i="3"/>
  <c r="J372" i="3"/>
  <c r="J394" i="3"/>
  <c r="BK711" i="4"/>
  <c r="J108" i="4"/>
  <c r="J381" i="5"/>
  <c r="J150" i="5"/>
  <c r="BK295" i="5"/>
  <c r="BK306" i="5"/>
  <c r="BK350" i="5"/>
  <c r="BK262" i="5"/>
  <c r="J301" i="6"/>
  <c r="BK356" i="6"/>
  <c r="BK342" i="6"/>
  <c r="J176" i="7"/>
  <c r="BK119" i="7"/>
  <c r="J135" i="7"/>
  <c r="J196" i="7"/>
  <c r="BK185" i="8"/>
  <c r="BK184" i="8"/>
  <c r="BK135" i="8"/>
  <c r="BK98" i="9"/>
  <c r="J152" i="10"/>
  <c r="BK177" i="10"/>
  <c r="J154" i="11"/>
  <c r="J254" i="11"/>
  <c r="BK178" i="11"/>
  <c r="J87" i="12"/>
  <c r="J83" i="13"/>
  <c r="BK96" i="6"/>
  <c r="BK339" i="6"/>
  <c r="J253" i="6"/>
  <c r="J142" i="7"/>
  <c r="BK130" i="7"/>
  <c r="BK108" i="7"/>
  <c r="BK129" i="7"/>
  <c r="J113" i="8"/>
  <c r="BK115" i="8"/>
  <c r="J218" i="10"/>
  <c r="BK218" i="10"/>
  <c r="BK162" i="11"/>
  <c r="J133" i="11"/>
  <c r="BK100" i="2"/>
  <c r="BK203" i="3"/>
  <c r="J445" i="3"/>
  <c r="J431" i="3"/>
  <c r="BK347" i="4"/>
  <c r="BK161" i="4"/>
  <c r="BK355" i="5"/>
  <c r="BK325" i="5"/>
  <c r="BK191" i="5"/>
  <c r="J367" i="5"/>
  <c r="J323" i="5"/>
  <c r="J154" i="6"/>
  <c r="BK319" i="6"/>
  <c r="BK129" i="9"/>
  <c r="J145" i="10"/>
  <c r="J97" i="10"/>
  <c r="J142" i="11"/>
  <c r="J124" i="11"/>
  <c r="BK158" i="10"/>
  <c r="J167" i="11"/>
  <c r="BK133" i="11"/>
  <c r="J88" i="13"/>
  <c r="BK98" i="2"/>
  <c r="J499" i="4"/>
  <c r="BK709" i="4"/>
  <c r="BK565" i="4"/>
  <c r="BK346" i="5"/>
  <c r="J212" i="5"/>
  <c r="J299" i="5"/>
  <c r="BK352" i="5"/>
  <c r="J233" i="5"/>
  <c r="BK212" i="5"/>
  <c r="J344" i="6"/>
  <c r="J273" i="6"/>
  <c r="BK119" i="9"/>
  <c r="J154" i="10"/>
  <c r="J108" i="10"/>
  <c r="J248" i="11"/>
  <c r="BK231" i="11"/>
  <c r="J160" i="11"/>
  <c r="BK534" i="3"/>
  <c r="BK372" i="3"/>
  <c r="BK746" i="4"/>
  <c r="J215" i="4"/>
  <c r="BK563" i="4"/>
  <c r="BK304" i="5"/>
  <c r="J365" i="5"/>
  <c r="J147" i="5"/>
  <c r="BK312" i="5"/>
  <c r="BK308" i="6"/>
  <c r="BK183" i="6"/>
  <c r="J328" i="6"/>
  <c r="BK303" i="6"/>
  <c r="J240" i="6"/>
  <c r="BK327" i="6"/>
  <c r="BK328" i="6"/>
  <c r="BK354" i="6"/>
  <c r="J159" i="7"/>
  <c r="BK155" i="7"/>
  <c r="J163" i="7"/>
  <c r="J185" i="7"/>
  <c r="BK159" i="7"/>
  <c r="BK132" i="8"/>
  <c r="BK112" i="8"/>
  <c r="J144" i="8"/>
  <c r="J115" i="8"/>
  <c r="J103" i="9"/>
  <c r="BK175" i="10"/>
  <c r="J241" i="11"/>
  <c r="J168" i="11"/>
  <c r="BK181" i="11"/>
  <c r="BK92" i="13"/>
  <c r="BK92" i="2"/>
  <c r="BK216" i="3"/>
  <c r="BK551" i="3"/>
  <c r="J203" i="3"/>
  <c r="J377" i="4"/>
  <c r="J177" i="4"/>
  <c r="BK385" i="5"/>
  <c r="BK97" i="5"/>
  <c r="J362" i="5"/>
  <c r="BK290" i="5"/>
  <c r="BK261" i="5"/>
  <c r="J279" i="6"/>
  <c r="BK113" i="9"/>
  <c r="BK135" i="10"/>
  <c r="J142" i="10"/>
  <c r="J118" i="11"/>
  <c r="BK241" i="11"/>
  <c r="J98" i="2"/>
  <c r="J360" i="3"/>
  <c r="BK242" i="3"/>
  <c r="BK175" i="3"/>
  <c r="BK696" i="4"/>
  <c r="J696" i="4"/>
  <c r="J352" i="5"/>
  <c r="BK389" i="5"/>
  <c r="J350" i="5"/>
  <c r="BK266" i="5"/>
  <c r="J248" i="5"/>
  <c r="J146" i="6"/>
  <c r="BK167" i="6"/>
  <c r="J251" i="6"/>
  <c r="BK106" i="7"/>
  <c r="BK200" i="7"/>
  <c r="BK165" i="7"/>
  <c r="BK118" i="7"/>
  <c r="J185" i="8"/>
  <c r="BK165" i="8"/>
  <c r="BK121" i="8"/>
  <c r="J165" i="8"/>
  <c r="J104" i="9"/>
  <c r="BK189" i="10"/>
  <c r="J211" i="10"/>
  <c r="BK211" i="11"/>
  <c r="J155" i="11"/>
  <c r="J122" i="11"/>
  <c r="BK95" i="13"/>
  <c r="J89" i="13"/>
  <c r="BK341" i="6"/>
  <c r="J128" i="6"/>
  <c r="BK220" i="6"/>
  <c r="BK203" i="7"/>
  <c r="BK208" i="7"/>
  <c r="BK202" i="7"/>
  <c r="BK156" i="7"/>
  <c r="J106" i="7"/>
  <c r="BK186" i="8"/>
  <c r="BK116" i="9"/>
  <c r="J181" i="10"/>
  <c r="BK217" i="10"/>
  <c r="J178" i="11"/>
  <c r="BK154" i="11"/>
  <c r="J242" i="3"/>
  <c r="J107" i="3"/>
  <c r="J461" i="3"/>
  <c r="J121" i="3"/>
  <c r="BK123" i="4"/>
  <c r="J312" i="5"/>
  <c r="J107" i="5"/>
  <c r="BK281" i="5"/>
  <c r="BK357" i="5"/>
  <c r="J298" i="5"/>
  <c r="J240" i="5"/>
  <c r="BK253" i="6"/>
  <c r="J134" i="8"/>
  <c r="J125" i="9"/>
  <c r="BK160" i="10"/>
  <c r="J170" i="10"/>
  <c r="BK205" i="11"/>
  <c r="BK124" i="11"/>
  <c r="BK175" i="11"/>
  <c r="BK172" i="11"/>
  <c r="J188" i="11"/>
  <c r="J170" i="11"/>
  <c r="J93" i="13"/>
  <c r="BK87" i="13"/>
  <c r="J746" i="4"/>
  <c r="J655" i="4"/>
  <c r="J375" i="5"/>
  <c r="J344" i="5"/>
  <c r="BK360" i="5"/>
  <c r="J104" i="5"/>
  <c r="J97" i="5"/>
  <c r="J304" i="5"/>
  <c r="BK115" i="5"/>
  <c r="J327" i="6"/>
  <c r="BK154" i="6"/>
  <c r="J202" i="10"/>
  <c r="BK97" i="10"/>
  <c r="J191" i="10"/>
  <c r="BK147" i="11"/>
  <c r="J163" i="11"/>
  <c r="J137" i="11"/>
  <c r="BK85" i="12"/>
  <c r="BK264" i="3"/>
  <c r="J505" i="3"/>
  <c r="J161" i="4"/>
  <c r="J640" i="4"/>
  <c r="J238" i="5"/>
  <c r="J262" i="5"/>
  <c r="BK132" i="5"/>
  <c r="J132" i="5"/>
  <c r="J311" i="6"/>
  <c r="BK330" i="6"/>
  <c r="J297" i="6"/>
  <c r="J183" i="6"/>
  <c r="BK175" i="6"/>
  <c r="J96" i="6"/>
  <c r="J243" i="6"/>
  <c r="J153" i="7"/>
  <c r="BK104" i="7"/>
  <c r="BK110" i="7"/>
  <c r="J138" i="7"/>
  <c r="BK151" i="7"/>
  <c r="J180" i="8"/>
  <c r="J143" i="8"/>
  <c r="J118" i="8"/>
  <c r="J107" i="8"/>
  <c r="BK211" i="10"/>
  <c r="J153" i="10"/>
  <c r="J104" i="10"/>
  <c r="J125" i="11"/>
  <c r="BK259" i="11"/>
  <c r="J89" i="12"/>
  <c r="BK94" i="13"/>
  <c r="BK431" i="3"/>
  <c r="BK134" i="3"/>
  <c r="J188" i="3"/>
  <c r="BK416" i="3"/>
  <c r="BK608" i="4"/>
  <c r="BK531" i="4"/>
  <c r="J335" i="5"/>
  <c r="J300" i="5"/>
  <c r="BK286" i="5"/>
  <c r="BK336" i="5"/>
  <c r="BK240" i="5"/>
  <c r="J330" i="6"/>
  <c r="BK348" i="6"/>
  <c r="BK103" i="9"/>
  <c r="BK164" i="10"/>
  <c r="BK201" i="10"/>
  <c r="BK151" i="11"/>
  <c r="J144" i="11"/>
  <c r="BK184" i="11"/>
  <c r="BK394" i="3"/>
  <c r="J149" i="3"/>
  <c r="BK684" i="4"/>
  <c r="J547" i="4"/>
  <c r="J420" i="4"/>
  <c r="BK154" i="5"/>
  <c r="BK354" i="5"/>
  <c r="BK181" i="5"/>
  <c r="J325" i="5"/>
  <c r="J169" i="5"/>
  <c r="J308" i="6"/>
  <c r="BK287" i="6"/>
  <c r="BK204" i="7"/>
  <c r="J155" i="7"/>
  <c r="J104" i="7"/>
  <c r="J128" i="8"/>
  <c r="BK139" i="8"/>
  <c r="J184" i="8"/>
  <c r="J113" i="9"/>
  <c r="J217" i="10"/>
  <c r="J214" i="10"/>
  <c r="J257" i="11"/>
  <c r="J147" i="11"/>
  <c r="BK201" i="11"/>
  <c r="BK123" i="11"/>
  <c r="BK88" i="13"/>
  <c r="J287" i="6"/>
  <c r="J364" i="6"/>
  <c r="J156" i="6"/>
  <c r="J203" i="7"/>
  <c r="BK176" i="7"/>
  <c r="BK183" i="8"/>
  <c r="BK134" i="8"/>
  <c r="J96" i="10"/>
  <c r="BK104" i="10"/>
  <c r="BK130" i="11"/>
  <c r="J223" i="11"/>
  <c r="BK102" i="2"/>
  <c r="BK230" i="3"/>
  <c r="J230" i="3"/>
  <c r="BK215" i="3"/>
  <c r="BK655" i="4"/>
  <c r="J483" i="4"/>
  <c r="BK300" i="5"/>
  <c r="BK335" i="5"/>
  <c r="BK152" i="5"/>
  <c r="J290" i="5"/>
  <c r="J337" i="6"/>
  <c r="BK118" i="8"/>
  <c r="J216" i="10"/>
  <c r="J106" i="11"/>
  <c r="BK170" i="11"/>
  <c r="BK216" i="10"/>
  <c r="BK257" i="11"/>
  <c r="J93" i="11"/>
  <c r="BK87" i="12"/>
  <c r="J94" i="2"/>
  <c r="J728" i="4"/>
  <c r="BK362" i="4"/>
  <c r="J189" i="4"/>
  <c r="J356" i="5"/>
  <c r="BK386" i="5"/>
  <c r="J363" i="5"/>
  <c r="J330" i="5"/>
  <c r="J377" i="5"/>
  <c r="BK311" i="6"/>
  <c r="J299" i="6"/>
  <c r="BK100" i="9"/>
  <c r="J187" i="10"/>
  <c r="BK108" i="10"/>
  <c r="BK186" i="11"/>
  <c r="BK144" i="11"/>
  <c r="BK167" i="11"/>
  <c r="BK157" i="11"/>
  <c r="AS55" i="1"/>
  <c r="BK331" i="4"/>
  <c r="BK246" i="4"/>
  <c r="BK135" i="4"/>
  <c r="J184" i="5"/>
  <c r="J286" i="5"/>
  <c r="BK238" i="5"/>
  <c r="J264" i="5"/>
  <c r="BK279" i="6"/>
  <c r="J354" i="6"/>
  <c r="BK306" i="6"/>
  <c r="BK243" i="6"/>
  <c r="J137" i="6"/>
  <c r="BK353" i="6"/>
  <c r="BK186" i="6"/>
  <c r="J202" i="7"/>
  <c r="BK169" i="7"/>
  <c r="BK194" i="7"/>
  <c r="J152" i="7"/>
  <c r="J115" i="7"/>
  <c r="BK161" i="8"/>
  <c r="J132" i="8"/>
  <c r="J183" i="8"/>
  <c r="BK94" i="9"/>
  <c r="J220" i="10"/>
  <c r="J177" i="10"/>
  <c r="J157" i="11"/>
  <c r="J158" i="11"/>
  <c r="J96" i="13"/>
  <c r="BK85" i="13"/>
  <c r="BK149" i="3"/>
  <c r="BK309" i="3"/>
  <c r="BK203" i="4"/>
  <c r="J515" i="4"/>
  <c r="BK177" i="4"/>
  <c r="J314" i="5"/>
  <c r="BK363" i="5"/>
  <c r="BK375" i="5"/>
  <c r="J308" i="5"/>
  <c r="J173" i="5"/>
  <c r="BK274" i="6"/>
  <c r="J100" i="9"/>
  <c r="BK191" i="10"/>
  <c r="J164" i="10"/>
  <c r="BK223" i="11"/>
  <c r="BK125" i="11"/>
  <c r="J88" i="2"/>
  <c r="J520" i="3"/>
  <c r="BK461" i="3"/>
  <c r="BK467" i="4"/>
  <c r="BK190" i="4"/>
  <c r="J306" i="5"/>
  <c r="BK215" i="5"/>
  <c r="J162" i="5"/>
  <c r="J342" i="5"/>
  <c r="J149" i="6"/>
  <c r="J353" i="6"/>
  <c r="J341" i="6"/>
  <c r="BK185" i="7"/>
  <c r="J130" i="7"/>
  <c r="BK184" i="7"/>
  <c r="BK152" i="7"/>
  <c r="J171" i="8"/>
  <c r="BK144" i="8"/>
  <c r="BK166" i="8"/>
  <c r="BK113" i="8"/>
  <c r="BK154" i="10"/>
  <c r="BK193" i="10"/>
  <c r="J99" i="11"/>
  <c r="J185" i="11"/>
  <c r="J132" i="11"/>
  <c r="BK89" i="12"/>
  <c r="J94" i="13"/>
  <c r="J362" i="6"/>
  <c r="BK324" i="6"/>
  <c r="BK315" i="6"/>
  <c r="BK163" i="7"/>
  <c r="BK168" i="7"/>
  <c r="J165" i="7"/>
  <c r="J188" i="7"/>
  <c r="J172" i="7"/>
  <c r="BK179" i="8"/>
  <c r="J130" i="9"/>
  <c r="BK145" i="10"/>
  <c r="J118" i="10"/>
  <c r="BK99" i="11"/>
  <c r="J161" i="11"/>
  <c r="J100" i="2"/>
  <c r="J175" i="3"/>
  <c r="BK445" i="3"/>
  <c r="BK215" i="4"/>
  <c r="BK483" i="4"/>
  <c r="BK384" i="5"/>
  <c r="BK362" i="5"/>
  <c r="J141" i="5"/>
  <c r="J336" i="5"/>
  <c r="BK326" i="5"/>
  <c r="J339" i="6"/>
  <c r="J223" i="6"/>
  <c r="J198" i="10"/>
  <c r="BK130" i="10"/>
  <c r="J229" i="11"/>
  <c r="J197" i="11"/>
  <c r="BK188" i="11"/>
  <c r="BK202" i="10"/>
  <c r="BK217" i="11"/>
  <c r="BK163" i="11"/>
  <c r="J85" i="12"/>
  <c r="BK82" i="13"/>
  <c r="BK623" i="4"/>
  <c r="BK389" i="4"/>
  <c r="BK515" i="4"/>
  <c r="BK308" i="5"/>
  <c r="BK141" i="5"/>
  <c r="J215" i="5"/>
  <c r="BK264" i="5"/>
  <c r="J281" i="5"/>
  <c r="BK124" i="5"/>
  <c r="BK251" i="6"/>
  <c r="BK240" i="6"/>
  <c r="J121" i="8"/>
  <c r="J135" i="10"/>
  <c r="J140" i="10"/>
  <c r="BK161" i="11"/>
  <c r="J130" i="11"/>
  <c r="BK185" i="11"/>
  <c r="J96" i="2"/>
  <c r="BK93" i="3"/>
  <c r="BK188" i="3"/>
  <c r="J563" i="4"/>
  <c r="BK745" i="4"/>
  <c r="J389" i="4"/>
  <c r="J385" i="5"/>
  <c r="BK299" i="5"/>
  <c r="J261" i="5"/>
  <c r="BK193" i="6"/>
  <c r="BK276" i="6"/>
  <c r="J324" i="6"/>
  <c r="J248" i="6"/>
  <c r="J110" i="6"/>
  <c r="BK344" i="6"/>
  <c r="BK259" i="6"/>
  <c r="BK171" i="6"/>
  <c r="J156" i="7"/>
  <c r="BK138" i="7"/>
  <c r="BK144" i="7"/>
  <c r="BK178" i="7"/>
  <c r="J192" i="7"/>
  <c r="J186" i="8"/>
  <c r="J147" i="8"/>
  <c r="BK143" i="8"/>
  <c r="BK121" i="9"/>
  <c r="BK220" i="10"/>
  <c r="J158" i="10"/>
  <c r="J112" i="10"/>
  <c r="J175" i="11"/>
  <c r="J91" i="12"/>
  <c r="J87" i="13"/>
  <c r="BK90" i="2"/>
  <c r="J447" i="3"/>
  <c r="J534" i="3"/>
  <c r="J134" i="3"/>
  <c r="J531" i="4"/>
  <c r="BK108" i="4"/>
  <c r="J326" i="5"/>
  <c r="BK332" i="5"/>
  <c r="BK229" i="5"/>
  <c r="J236" i="5"/>
  <c r="BK147" i="5"/>
  <c r="J303" i="6"/>
  <c r="J277" i="6"/>
  <c r="J124" i="9"/>
  <c r="BK100" i="10"/>
  <c r="J175" i="10"/>
  <c r="J165" i="11"/>
  <c r="BK229" i="11"/>
  <c r="J90" i="2"/>
  <c r="J162" i="3"/>
  <c r="BK360" i="3"/>
  <c r="BK315" i="4"/>
  <c r="J580" i="4"/>
  <c r="J147" i="4"/>
  <c r="J357" i="5"/>
  <c r="J328" i="5"/>
  <c r="J115" i="5"/>
  <c r="J384" i="5"/>
  <c r="BK314" i="5"/>
  <c r="J332" i="6"/>
  <c r="J306" i="6"/>
  <c r="BK110" i="6"/>
  <c r="BK119" i="6"/>
  <c r="J178" i="7"/>
  <c r="J175" i="7"/>
  <c r="BK196" i="7"/>
  <c r="J184" i="7"/>
  <c r="BK102" i="8"/>
  <c r="J96" i="8"/>
  <c r="BK105" i="8"/>
  <c r="J126" i="9"/>
  <c r="BK195" i="10"/>
  <c r="BK179" i="10"/>
  <c r="BK166" i="11"/>
  <c r="BK132" i="11"/>
  <c r="BK91" i="12"/>
  <c r="BK96" i="13"/>
  <c r="J186" i="6"/>
  <c r="BK146" i="6"/>
  <c r="J320" i="6"/>
  <c r="J157" i="7"/>
  <c r="BK142" i="7"/>
  <c r="BK153" i="7"/>
  <c r="J160" i="7"/>
  <c r="BK188" i="7"/>
  <c r="J139" i="8"/>
  <c r="BK119" i="8"/>
  <c r="BK126" i="9"/>
  <c r="BK206" i="10"/>
  <c r="BK141" i="10"/>
  <c r="J166" i="11"/>
  <c r="J205" i="11"/>
  <c r="J348" i="3"/>
  <c r="J308" i="3"/>
  <c r="BK336" i="3"/>
  <c r="J336" i="3"/>
  <c r="BK669" i="4"/>
  <c r="J711" i="4"/>
  <c r="J95" i="4"/>
  <c r="BK165" i="5"/>
  <c r="BK233" i="5"/>
  <c r="BK328" i="5"/>
  <c r="J355" i="5"/>
  <c r="BK299" i="6"/>
  <c r="BK273" i="6"/>
  <c r="BK124" i="9"/>
  <c r="BK108" i="9"/>
  <c r="BK214" i="10"/>
  <c r="J141" i="10"/>
  <c r="BK251" i="11"/>
  <c r="BK106" i="11"/>
  <c r="BK181" i="10"/>
  <c r="BK142" i="11"/>
  <c r="J172" i="11"/>
  <c r="BK89" i="13"/>
  <c r="AS59" i="1"/>
  <c r="R83" i="12" l="1"/>
  <c r="BK87" i="2"/>
  <c r="BK86" i="2"/>
  <c r="J86" i="2" s="1"/>
  <c r="P92" i="3"/>
  <c r="P91" i="3"/>
  <c r="P90" i="3"/>
  <c r="AU57" i="1"/>
  <c r="P446" i="3"/>
  <c r="P94" i="4"/>
  <c r="R564" i="4"/>
  <c r="R93" i="4" s="1"/>
  <c r="P654" i="4"/>
  <c r="P653" i="4"/>
  <c r="P96" i="5"/>
  <c r="P235" i="5"/>
  <c r="T247" i="5"/>
  <c r="P376" i="5"/>
  <c r="P95" i="6"/>
  <c r="P250" i="6"/>
  <c r="T250" i="6"/>
  <c r="R258" i="6"/>
  <c r="T94" i="4"/>
  <c r="BK654" i="4"/>
  <c r="J654" i="4" s="1"/>
  <c r="J68" i="4" s="1"/>
  <c r="T710" i="4"/>
  <c r="R96" i="5"/>
  <c r="R235" i="5"/>
  <c r="P247" i="5"/>
  <c r="T376" i="5"/>
  <c r="BK258" i="6"/>
  <c r="J258" i="6"/>
  <c r="J68" i="6" s="1"/>
  <c r="T258" i="6"/>
  <c r="BK92" i="3"/>
  <c r="J92" i="3" s="1"/>
  <c r="J65" i="3" s="1"/>
  <c r="T446" i="3"/>
  <c r="R94" i="4"/>
  <c r="T564" i="4"/>
  <c r="R710" i="4"/>
  <c r="BK280" i="5"/>
  <c r="J280" i="5"/>
  <c r="J69" i="5" s="1"/>
  <c r="T95" i="6"/>
  <c r="T94" i="6"/>
  <c r="T93" i="6" s="1"/>
  <c r="T293" i="6"/>
  <c r="BK101" i="7"/>
  <c r="R150" i="7"/>
  <c r="BK162" i="7"/>
  <c r="J162" i="7"/>
  <c r="J68" i="7"/>
  <c r="T167" i="7"/>
  <c r="BK199" i="7"/>
  <c r="BK198" i="7" s="1"/>
  <c r="J198" i="7" s="1"/>
  <c r="J75" i="7" s="1"/>
  <c r="P205" i="7"/>
  <c r="BK95" i="8"/>
  <c r="J95" i="8"/>
  <c r="J65" i="8"/>
  <c r="T106" i="8"/>
  <c r="T114" i="8"/>
  <c r="T138" i="8"/>
  <c r="T137" i="8"/>
  <c r="P102" i="9"/>
  <c r="T118" i="9"/>
  <c r="T101" i="9" s="1"/>
  <c r="T91" i="9" s="1"/>
  <c r="BK95" i="10"/>
  <c r="J95" i="10"/>
  <c r="J65" i="10"/>
  <c r="BK197" i="10"/>
  <c r="J197" i="10"/>
  <c r="J68" i="10"/>
  <c r="R209" i="10"/>
  <c r="BK250" i="11"/>
  <c r="J250" i="11"/>
  <c r="J66" i="11"/>
  <c r="P280" i="5"/>
  <c r="P101" i="7"/>
  <c r="T150" i="7"/>
  <c r="P162" i="7"/>
  <c r="R167" i="7"/>
  <c r="T183" i="7"/>
  <c r="T182" i="7"/>
  <c r="T205" i="7"/>
  <c r="T95" i="8"/>
  <c r="BK120" i="8"/>
  <c r="J120" i="8"/>
  <c r="J68" i="8"/>
  <c r="R138" i="8"/>
  <c r="R137" i="8"/>
  <c r="T102" i="9"/>
  <c r="P163" i="10"/>
  <c r="P197" i="10"/>
  <c r="P209" i="10"/>
  <c r="T215" i="10"/>
  <c r="T92" i="11"/>
  <c r="T87" i="2"/>
  <c r="T86" i="2"/>
  <c r="T92" i="3"/>
  <c r="T91" i="3"/>
  <c r="T90" i="3" s="1"/>
  <c r="R446" i="3"/>
  <c r="R654" i="4"/>
  <c r="R653" i="4" s="1"/>
  <c r="T96" i="5"/>
  <c r="T235" i="5"/>
  <c r="BK247" i="5"/>
  <c r="J247" i="5"/>
  <c r="J68" i="5"/>
  <c r="BK376" i="5"/>
  <c r="J376" i="5"/>
  <c r="J71" i="5"/>
  <c r="P293" i="6"/>
  <c r="BK150" i="7"/>
  <c r="J150" i="7"/>
  <c r="J66" i="7" s="1"/>
  <c r="R158" i="7"/>
  <c r="BK167" i="7"/>
  <c r="J167" i="7" s="1"/>
  <c r="J69" i="7" s="1"/>
  <c r="R171" i="7"/>
  <c r="P183" i="7"/>
  <c r="P182" i="7"/>
  <c r="R199" i="7"/>
  <c r="R198" i="7" s="1"/>
  <c r="R95" i="8"/>
  <c r="BK114" i="8"/>
  <c r="J114" i="8" s="1"/>
  <c r="J67" i="8" s="1"/>
  <c r="R120" i="8"/>
  <c r="BK131" i="8"/>
  <c r="J131" i="8"/>
  <c r="J69" i="8"/>
  <c r="R131" i="8"/>
  <c r="BK118" i="9"/>
  <c r="J118" i="9"/>
  <c r="J69" i="9" s="1"/>
  <c r="R95" i="10"/>
  <c r="R94" i="10"/>
  <c r="R163" i="10"/>
  <c r="R197" i="10"/>
  <c r="T209" i="10"/>
  <c r="R92" i="11"/>
  <c r="R87" i="2"/>
  <c r="R86" i="2"/>
  <c r="R92" i="3"/>
  <c r="R91" i="3"/>
  <c r="R90" i="3"/>
  <c r="BK446" i="3"/>
  <c r="J446" i="3"/>
  <c r="J66" i="3"/>
  <c r="BK94" i="4"/>
  <c r="J94" i="4"/>
  <c r="J65" i="4"/>
  <c r="P564" i="4"/>
  <c r="T654" i="4"/>
  <c r="T653" i="4"/>
  <c r="BK96" i="5"/>
  <c r="J96" i="5"/>
  <c r="J65" i="5"/>
  <c r="BK235" i="5"/>
  <c r="J235" i="5"/>
  <c r="J67" i="5"/>
  <c r="R247" i="5"/>
  <c r="R376" i="5"/>
  <c r="BK293" i="6"/>
  <c r="J293" i="6" s="1"/>
  <c r="J69" i="6" s="1"/>
  <c r="P150" i="7"/>
  <c r="T158" i="7"/>
  <c r="P167" i="7"/>
  <c r="T171" i="7"/>
  <c r="R183" i="7"/>
  <c r="R182" i="7"/>
  <c r="BK205" i="7"/>
  <c r="J205" i="7" s="1"/>
  <c r="J77" i="7" s="1"/>
  <c r="BK106" i="8"/>
  <c r="J106" i="8" s="1"/>
  <c r="J66" i="8" s="1"/>
  <c r="P120" i="8"/>
  <c r="P138" i="8"/>
  <c r="P137" i="8"/>
  <c r="BK102" i="9"/>
  <c r="J102" i="9" s="1"/>
  <c r="J68" i="9" s="1"/>
  <c r="P118" i="9"/>
  <c r="P95" i="10"/>
  <c r="T163" i="10"/>
  <c r="BK209" i="10"/>
  <c r="J209" i="10" s="1"/>
  <c r="J69" i="10" s="1"/>
  <c r="BK215" i="10"/>
  <c r="J215" i="10"/>
  <c r="J71" i="10"/>
  <c r="BK92" i="11"/>
  <c r="R250" i="11"/>
  <c r="P87" i="2"/>
  <c r="P86" i="2" s="1"/>
  <c r="AU56" i="1" s="1"/>
  <c r="BK710" i="4"/>
  <c r="J710" i="4" s="1"/>
  <c r="J70" i="4" s="1"/>
  <c r="T280" i="5"/>
  <c r="BK95" i="6"/>
  <c r="J95" i="6"/>
  <c r="J65" i="6"/>
  <c r="BK250" i="6"/>
  <c r="J250" i="6"/>
  <c r="J67" i="6"/>
  <c r="R250" i="6"/>
  <c r="P258" i="6"/>
  <c r="T101" i="7"/>
  <c r="T100" i="7" s="1"/>
  <c r="T99" i="7" s="1"/>
  <c r="P158" i="7"/>
  <c r="T162" i="7"/>
  <c r="P171" i="7"/>
  <c r="BK183" i="7"/>
  <c r="J183" i="7" s="1"/>
  <c r="J74" i="7" s="1"/>
  <c r="T199" i="7"/>
  <c r="T198" i="7"/>
  <c r="P95" i="8"/>
  <c r="R106" i="8"/>
  <c r="R114" i="8"/>
  <c r="BK138" i="8"/>
  <c r="J138" i="8" s="1"/>
  <c r="J71" i="8" s="1"/>
  <c r="BK137" i="8"/>
  <c r="J137" i="8"/>
  <c r="J70" i="8"/>
  <c r="R102" i="9"/>
  <c r="T95" i="10"/>
  <c r="T94" i="10"/>
  <c r="T93" i="10" s="1"/>
  <c r="T197" i="10"/>
  <c r="P215" i="10"/>
  <c r="P250" i="11"/>
  <c r="BK564" i="4"/>
  <c r="J564" i="4"/>
  <c r="J66" i="4"/>
  <c r="R280" i="5"/>
  <c r="R95" i="6"/>
  <c r="R94" i="6" s="1"/>
  <c r="R93" i="6" s="1"/>
  <c r="R293" i="6"/>
  <c r="R101" i="7"/>
  <c r="BK158" i="7"/>
  <c r="J158" i="7" s="1"/>
  <c r="J67" i="7" s="1"/>
  <c r="R162" i="7"/>
  <c r="R100" i="7" s="1"/>
  <c r="R99" i="7" s="1"/>
  <c r="BK171" i="7"/>
  <c r="J171" i="7"/>
  <c r="J70" i="7" s="1"/>
  <c r="P199" i="7"/>
  <c r="P198" i="7"/>
  <c r="R205" i="7"/>
  <c r="P106" i="8"/>
  <c r="P114" i="8"/>
  <c r="T120" i="8"/>
  <c r="P131" i="8"/>
  <c r="T131" i="8"/>
  <c r="R118" i="9"/>
  <c r="BK163" i="10"/>
  <c r="J163" i="10"/>
  <c r="J67" i="10" s="1"/>
  <c r="R215" i="10"/>
  <c r="P92" i="11"/>
  <c r="P91" i="11" s="1"/>
  <c r="P90" i="11" s="1"/>
  <c r="AU66" i="1" s="1"/>
  <c r="T250" i="11"/>
  <c r="BK81" i="13"/>
  <c r="J81" i="13"/>
  <c r="J60" i="13"/>
  <c r="P81" i="13"/>
  <c r="P80" i="13"/>
  <c r="AU68" i="1" s="1"/>
  <c r="R81" i="13"/>
  <c r="R80" i="13"/>
  <c r="T81" i="13"/>
  <c r="T80" i="13"/>
  <c r="BK708" i="4"/>
  <c r="J708" i="4" s="1"/>
  <c r="J69" i="4" s="1"/>
  <c r="BK232" i="5"/>
  <c r="J232" i="5"/>
  <c r="J66" i="5"/>
  <c r="BK363" i="6"/>
  <c r="J363" i="6" s="1"/>
  <c r="J71" i="6" s="1"/>
  <c r="BK550" i="3"/>
  <c r="J550" i="3" s="1"/>
  <c r="J68" i="3" s="1"/>
  <c r="BK374" i="5"/>
  <c r="J374" i="5" s="1"/>
  <c r="J70" i="5" s="1"/>
  <c r="BK361" i="6"/>
  <c r="J361" i="6"/>
  <c r="J70" i="6"/>
  <c r="BK159" i="10"/>
  <c r="J159" i="10" s="1"/>
  <c r="J66" i="10" s="1"/>
  <c r="BK213" i="10"/>
  <c r="J213" i="10" s="1"/>
  <c r="J70" i="10" s="1"/>
  <c r="BK388" i="5"/>
  <c r="J388" i="5" s="1"/>
  <c r="J72" i="5" s="1"/>
  <c r="BK177" i="7"/>
  <c r="J177" i="7"/>
  <c r="J71" i="7"/>
  <c r="BK99" i="9"/>
  <c r="J99" i="9" s="1"/>
  <c r="J66" i="9" s="1"/>
  <c r="BK84" i="12"/>
  <c r="J84" i="12" s="1"/>
  <c r="J60" i="12" s="1"/>
  <c r="BK88" i="12"/>
  <c r="J88" i="12" s="1"/>
  <c r="J62" i="12" s="1"/>
  <c r="BK90" i="12"/>
  <c r="J90" i="12"/>
  <c r="J63" i="12"/>
  <c r="BK247" i="6"/>
  <c r="J247" i="6" s="1"/>
  <c r="J66" i="6" s="1"/>
  <c r="BK258" i="11"/>
  <c r="J258" i="11" s="1"/>
  <c r="J68" i="11" s="1"/>
  <c r="BK256" i="11"/>
  <c r="J256" i="11" s="1"/>
  <c r="J67" i="11" s="1"/>
  <c r="BK86" i="12"/>
  <c r="J86" i="12"/>
  <c r="J61" i="12"/>
  <c r="BK180" i="7"/>
  <c r="J180" i="7" s="1"/>
  <c r="J72" i="7" s="1"/>
  <c r="BK93" i="9"/>
  <c r="BK92" i="9" s="1"/>
  <c r="BE83" i="13"/>
  <c r="E48" i="13"/>
  <c r="F77" i="13"/>
  <c r="BE84" i="13"/>
  <c r="BE85" i="13"/>
  <c r="BE88" i="13"/>
  <c r="J52" i="13"/>
  <c r="BE95" i="13"/>
  <c r="BE82" i="13"/>
  <c r="BE90" i="13"/>
  <c r="BE96" i="13"/>
  <c r="BE87" i="13"/>
  <c r="BE89" i="13"/>
  <c r="BE92" i="13"/>
  <c r="BE93" i="13"/>
  <c r="BE94" i="13"/>
  <c r="F55" i="12"/>
  <c r="J77" i="12"/>
  <c r="J92" i="11"/>
  <c r="J65" i="11"/>
  <c r="BE87" i="12"/>
  <c r="BE91" i="12"/>
  <c r="E48" i="12"/>
  <c r="BE85" i="12"/>
  <c r="BE89" i="12"/>
  <c r="BE99" i="11"/>
  <c r="BE125" i="11"/>
  <c r="BE133" i="11"/>
  <c r="BE156" i="11"/>
  <c r="BE163" i="11"/>
  <c r="BE167" i="11"/>
  <c r="J56" i="11"/>
  <c r="BE122" i="11"/>
  <c r="BE142" i="11"/>
  <c r="BE144" i="11"/>
  <c r="BE159" i="11"/>
  <c r="BE175" i="11"/>
  <c r="BE186" i="11"/>
  <c r="BE211" i="11"/>
  <c r="BE241" i="11"/>
  <c r="BE257" i="11"/>
  <c r="BE259" i="11"/>
  <c r="F87" i="11"/>
  <c r="BE118" i="11"/>
  <c r="BE123" i="11"/>
  <c r="BE124" i="11"/>
  <c r="BE157" i="11"/>
  <c r="BE160" i="11"/>
  <c r="BE162" i="11"/>
  <c r="BE166" i="11"/>
  <c r="BE168" i="11"/>
  <c r="BE178" i="11"/>
  <c r="BE197" i="11"/>
  <c r="BE251" i="11"/>
  <c r="E78" i="11"/>
  <c r="BE106" i="11"/>
  <c r="BE132" i="11"/>
  <c r="BE137" i="11"/>
  <c r="BE147" i="11"/>
  <c r="BE164" i="11"/>
  <c r="BE165" i="11"/>
  <c r="BE170" i="11"/>
  <c r="BE172" i="11"/>
  <c r="BE205" i="11"/>
  <c r="BE229" i="11"/>
  <c r="BE242" i="11"/>
  <c r="BE248" i="11"/>
  <c r="BE130" i="11"/>
  <c r="BE151" i="11"/>
  <c r="BE158" i="11"/>
  <c r="BE161" i="11"/>
  <c r="BE184" i="11"/>
  <c r="BE231" i="11"/>
  <c r="BE247" i="11"/>
  <c r="BE254" i="11"/>
  <c r="BE93" i="11"/>
  <c r="BE110" i="11"/>
  <c r="BE114" i="11"/>
  <c r="BE135" i="11"/>
  <c r="BE154" i="11"/>
  <c r="BE155" i="11"/>
  <c r="BE181" i="11"/>
  <c r="BE185" i="11"/>
  <c r="BE188" i="11"/>
  <c r="BE201" i="11"/>
  <c r="BE217" i="11"/>
  <c r="BE223" i="11"/>
  <c r="BE234" i="11"/>
  <c r="F59" i="10"/>
  <c r="BE100" i="10"/>
  <c r="BE104" i="10"/>
  <c r="BE130" i="10"/>
  <c r="BE158" i="10"/>
  <c r="BE160" i="10"/>
  <c r="E50" i="10"/>
  <c r="J87" i="10"/>
  <c r="BE97" i="10"/>
  <c r="BE105" i="10"/>
  <c r="BE135" i="10"/>
  <c r="BE145" i="10"/>
  <c r="BE152" i="10"/>
  <c r="BE195" i="10"/>
  <c r="BE198" i="10"/>
  <c r="BE112" i="10"/>
  <c r="BE118" i="10"/>
  <c r="BE181" i="10"/>
  <c r="BE183" i="10"/>
  <c r="BE124" i="10"/>
  <c r="BE187" i="10"/>
  <c r="BE189" i="10"/>
  <c r="BE211" i="10"/>
  <c r="BE164" i="10"/>
  <c r="BE170" i="10"/>
  <c r="BE175" i="10"/>
  <c r="BE177" i="10"/>
  <c r="BE179" i="10"/>
  <c r="BE193" i="10"/>
  <c r="BE202" i="10"/>
  <c r="BE218" i="10"/>
  <c r="BE96" i="10"/>
  <c r="BE108" i="10"/>
  <c r="BE140" i="10"/>
  <c r="BE153" i="10"/>
  <c r="BE154" i="10"/>
  <c r="BE206" i="10"/>
  <c r="BE217" i="10"/>
  <c r="BE220" i="10"/>
  <c r="BE141" i="10"/>
  <c r="BE142" i="10"/>
  <c r="BE191" i="10"/>
  <c r="BE201" i="10"/>
  <c r="BE210" i="10"/>
  <c r="BE214" i="10"/>
  <c r="BE216" i="10"/>
  <c r="J56" i="9"/>
  <c r="F88" i="9"/>
  <c r="BE98" i="9"/>
  <c r="BE116" i="9"/>
  <c r="BE94" i="9"/>
  <c r="BE113" i="9"/>
  <c r="E79" i="9"/>
  <c r="BE130" i="9"/>
  <c r="BE124" i="9"/>
  <c r="BE100" i="9"/>
  <c r="BE104" i="9"/>
  <c r="BE125" i="9"/>
  <c r="BE126" i="9"/>
  <c r="BE103" i="9"/>
  <c r="BE121" i="9"/>
  <c r="BE105" i="9"/>
  <c r="BE108" i="9"/>
  <c r="BE119" i="9"/>
  <c r="BE129" i="9"/>
  <c r="BE96" i="8"/>
  <c r="BE105" i="8"/>
  <c r="BE119" i="8"/>
  <c r="J101" i="7"/>
  <c r="J65" i="7"/>
  <c r="E81" i="8"/>
  <c r="BE107" i="8"/>
  <c r="BE136" i="8"/>
  <c r="F90" i="8"/>
  <c r="BE113" i="8"/>
  <c r="BE144" i="8"/>
  <c r="BE183" i="8"/>
  <c r="BE185" i="8"/>
  <c r="BE186" i="8"/>
  <c r="J56" i="8"/>
  <c r="BE102" i="8"/>
  <c r="BE132" i="8"/>
  <c r="BE134" i="8"/>
  <c r="BE165" i="8"/>
  <c r="BE171" i="8"/>
  <c r="BE176" i="8"/>
  <c r="BE112" i="8"/>
  <c r="BE135" i="8"/>
  <c r="BE139" i="8"/>
  <c r="BE180" i="8"/>
  <c r="BE115" i="8"/>
  <c r="BE121" i="8"/>
  <c r="BE128" i="8"/>
  <c r="BE130" i="8"/>
  <c r="BE161" i="8"/>
  <c r="BE118" i="8"/>
  <c r="BE143" i="8"/>
  <c r="BE147" i="8"/>
  <c r="BE166" i="8"/>
  <c r="BE179" i="8"/>
  <c r="BE184" i="8"/>
  <c r="BK94" i="6"/>
  <c r="BK93" i="6" s="1"/>
  <c r="J93" i="6" s="1"/>
  <c r="J32" i="6" s="1"/>
  <c r="J93" i="7"/>
  <c r="BE124" i="7"/>
  <c r="BE129" i="7"/>
  <c r="BE130" i="7"/>
  <c r="BE135" i="7"/>
  <c r="BE160" i="7"/>
  <c r="BE165" i="7"/>
  <c r="BE176" i="7"/>
  <c r="BE181" i="7"/>
  <c r="BE197" i="7"/>
  <c r="BE200" i="7"/>
  <c r="BE202" i="7"/>
  <c r="BE203" i="7"/>
  <c r="BE102" i="7"/>
  <c r="BE106" i="7"/>
  <c r="BE108" i="7"/>
  <c r="BE110" i="7"/>
  <c r="BE144" i="7"/>
  <c r="BE153" i="7"/>
  <c r="BE154" i="7"/>
  <c r="BE155" i="7"/>
  <c r="BE156" i="7"/>
  <c r="BE168" i="7"/>
  <c r="BE169" i="7"/>
  <c r="BE184" i="7"/>
  <c r="BE194" i="7"/>
  <c r="E87" i="7"/>
  <c r="BE152" i="7"/>
  <c r="BE104" i="7"/>
  <c r="BE138" i="7"/>
  <c r="BE151" i="7"/>
  <c r="BE178" i="7"/>
  <c r="BE206" i="7"/>
  <c r="BE208" i="7"/>
  <c r="BE142" i="7"/>
  <c r="BE157" i="7"/>
  <c r="BE188" i="7"/>
  <c r="BE192" i="7"/>
  <c r="BE196" i="7"/>
  <c r="F59" i="7"/>
  <c r="BE159" i="7"/>
  <c r="BE163" i="7"/>
  <c r="BE185" i="7"/>
  <c r="BE204" i="7"/>
  <c r="BE115" i="7"/>
  <c r="BE118" i="7"/>
  <c r="BE119" i="7"/>
  <c r="BE172" i="7"/>
  <c r="BE175" i="7"/>
  <c r="F59" i="6"/>
  <c r="BE110" i="6"/>
  <c r="BE146" i="6"/>
  <c r="BE183" i="6"/>
  <c r="BE297" i="6"/>
  <c r="BE299" i="6"/>
  <c r="BE311" i="6"/>
  <c r="BE315" i="6"/>
  <c r="BK95" i="5"/>
  <c r="J95" i="5" s="1"/>
  <c r="J64" i="5" s="1"/>
  <c r="J56" i="6"/>
  <c r="BE167" i="6"/>
  <c r="BE175" i="6"/>
  <c r="BE251" i="6"/>
  <c r="BE304" i="6"/>
  <c r="BE306" i="6"/>
  <c r="BE308" i="6"/>
  <c r="BE328" i="6"/>
  <c r="BE330" i="6"/>
  <c r="BE342" i="6"/>
  <c r="BE119" i="6"/>
  <c r="BE240" i="6"/>
  <c r="BE253" i="6"/>
  <c r="BE259" i="6"/>
  <c r="BE277" i="6"/>
  <c r="BE303" i="6"/>
  <c r="BE319" i="6"/>
  <c r="BE337" i="6"/>
  <c r="BE339" i="6"/>
  <c r="BE348" i="6"/>
  <c r="BE164" i="6"/>
  <c r="BE273" i="6"/>
  <c r="BE313" i="6"/>
  <c r="BE320" i="6"/>
  <c r="BE336" i="6"/>
  <c r="BE349" i="6"/>
  <c r="BE279" i="6"/>
  <c r="BE287" i="6"/>
  <c r="BE301" i="6"/>
  <c r="BE341" i="6"/>
  <c r="BE362" i="6"/>
  <c r="BE274" i="6"/>
  <c r="BE294" i="6"/>
  <c r="BE327" i="6"/>
  <c r="BE332" i="6"/>
  <c r="BE353" i="6"/>
  <c r="BE356" i="6"/>
  <c r="E50" i="6"/>
  <c r="BE128" i="6"/>
  <c r="BE149" i="6"/>
  <c r="BE154" i="6"/>
  <c r="BE156" i="6"/>
  <c r="BE171" i="6"/>
  <c r="BE193" i="6"/>
  <c r="BE220" i="6"/>
  <c r="BE223" i="6"/>
  <c r="BE324" i="6"/>
  <c r="BE354" i="6"/>
  <c r="BE364" i="6"/>
  <c r="BE96" i="6"/>
  <c r="BE104" i="6"/>
  <c r="BE137" i="6"/>
  <c r="BE186" i="6"/>
  <c r="BE243" i="6"/>
  <c r="BE248" i="6"/>
  <c r="BE276" i="6"/>
  <c r="BE344" i="6"/>
  <c r="E50" i="5"/>
  <c r="J88" i="5"/>
  <c r="BE104" i="5"/>
  <c r="BE215" i="5"/>
  <c r="BE229" i="5"/>
  <c r="F91" i="5"/>
  <c r="BE150" i="5"/>
  <c r="BE152" i="5"/>
  <c r="BE162" i="5"/>
  <c r="BE236" i="5"/>
  <c r="BE242" i="5"/>
  <c r="BE248" i="5"/>
  <c r="BE281" i="5"/>
  <c r="BE308" i="5"/>
  <c r="BE310" i="5"/>
  <c r="BE332" i="5"/>
  <c r="BE363" i="5"/>
  <c r="BE381" i="5"/>
  <c r="BE107" i="5"/>
  <c r="BE115" i="5"/>
  <c r="BE124" i="5"/>
  <c r="BE184" i="5"/>
  <c r="BE191" i="5"/>
  <c r="BE238" i="5"/>
  <c r="BE262" i="5"/>
  <c r="BE290" i="5"/>
  <c r="BE301" i="5"/>
  <c r="BE304" i="5"/>
  <c r="BE306" i="5"/>
  <c r="BE326" i="5"/>
  <c r="BE328" i="5"/>
  <c r="BE338" i="5"/>
  <c r="BE340" i="5"/>
  <c r="BE346" i="5"/>
  <c r="BK93" i="4"/>
  <c r="J93" i="4"/>
  <c r="J64" i="4"/>
  <c r="BE141" i="5"/>
  <c r="BE165" i="5"/>
  <c r="BE169" i="5"/>
  <c r="BE212" i="5"/>
  <c r="BE233" i="5"/>
  <c r="BE261" i="5"/>
  <c r="BE266" i="5"/>
  <c r="BE299" i="5"/>
  <c r="BE312" i="5"/>
  <c r="BE314" i="5"/>
  <c r="BE316" i="5"/>
  <c r="BE348" i="5"/>
  <c r="BE384" i="5"/>
  <c r="BE386" i="5"/>
  <c r="BE389" i="5"/>
  <c r="BE97" i="5"/>
  <c r="BE132" i="5"/>
  <c r="BE173" i="5"/>
  <c r="BE274" i="5"/>
  <c r="BE293" i="5"/>
  <c r="BE295" i="5"/>
  <c r="BE298" i="5"/>
  <c r="BE300" i="5"/>
  <c r="BE302" i="5"/>
  <c r="BE352" i="5"/>
  <c r="BE356" i="5"/>
  <c r="BE357" i="5"/>
  <c r="BE362" i="5"/>
  <c r="BE369" i="5"/>
  <c r="BE375" i="5"/>
  <c r="BE385" i="5"/>
  <c r="BE154" i="5"/>
  <c r="BE181" i="5"/>
  <c r="BE240" i="5"/>
  <c r="BE264" i="5"/>
  <c r="BE284" i="5"/>
  <c r="BE286" i="5"/>
  <c r="BE323" i="5"/>
  <c r="BE330" i="5"/>
  <c r="BE335" i="5"/>
  <c r="BE336" i="5"/>
  <c r="BE342" i="5"/>
  <c r="BE355" i="5"/>
  <c r="BE360" i="5"/>
  <c r="BE365" i="5"/>
  <c r="BE147" i="5"/>
  <c r="BE325" i="5"/>
  <c r="BE334" i="5"/>
  <c r="BE344" i="5"/>
  <c r="BE350" i="5"/>
  <c r="BE354" i="5"/>
  <c r="BE367" i="5"/>
  <c r="BE377" i="5"/>
  <c r="BE147" i="4"/>
  <c r="BE161" i="4"/>
  <c r="J86" i="4"/>
  <c r="BE277" i="4"/>
  <c r="BE331" i="4"/>
  <c r="BE377" i="4"/>
  <c r="BE499" i="4"/>
  <c r="BE623" i="4"/>
  <c r="BE684" i="4"/>
  <c r="BE135" i="4"/>
  <c r="BE177" i="4"/>
  <c r="BE315" i="4"/>
  <c r="BE347" i="4"/>
  <c r="BE467" i="4"/>
  <c r="BE565" i="4"/>
  <c r="BE728" i="4"/>
  <c r="F59" i="4"/>
  <c r="BE189" i="4"/>
  <c r="BE203" i="4"/>
  <c r="BE215" i="4"/>
  <c r="BE483" i="4"/>
  <c r="BE515" i="4"/>
  <c r="BE563" i="4"/>
  <c r="BE580" i="4"/>
  <c r="BE709" i="4"/>
  <c r="BE711" i="4"/>
  <c r="BE745" i="4"/>
  <c r="E50" i="4"/>
  <c r="BE95" i="4"/>
  <c r="BE108" i="4"/>
  <c r="BE123" i="4"/>
  <c r="BE362" i="4"/>
  <c r="BE451" i="4"/>
  <c r="BE547" i="4"/>
  <c r="BE595" i="4"/>
  <c r="BE655" i="4"/>
  <c r="BE669" i="4"/>
  <c r="BE190" i="4"/>
  <c r="BE246" i="4"/>
  <c r="BE389" i="4"/>
  <c r="BE420" i="4"/>
  <c r="BE531" i="4"/>
  <c r="BE608" i="4"/>
  <c r="BE640" i="4"/>
  <c r="BE696" i="4"/>
  <c r="BE746" i="4"/>
  <c r="E50" i="3"/>
  <c r="BE162" i="3"/>
  <c r="BE215" i="3"/>
  <c r="BE286" i="3"/>
  <c r="BE372" i="3"/>
  <c r="BE121" i="3"/>
  <c r="BE134" i="3"/>
  <c r="BE203" i="3"/>
  <c r="BE264" i="3"/>
  <c r="BE348" i="3"/>
  <c r="BE520" i="3"/>
  <c r="J87" i="2"/>
  <c r="J64" i="2"/>
  <c r="F59" i="3"/>
  <c r="BE149" i="3"/>
  <c r="BE188" i="3"/>
  <c r="BE230" i="3"/>
  <c r="BE308" i="3"/>
  <c r="BE309" i="3"/>
  <c r="BE322" i="3"/>
  <c r="BE360" i="3"/>
  <c r="BE431" i="3"/>
  <c r="BE461" i="3"/>
  <c r="BE548" i="3"/>
  <c r="BE175" i="3"/>
  <c r="BE242" i="3"/>
  <c r="BE394" i="3"/>
  <c r="BE447" i="3"/>
  <c r="BE475" i="3"/>
  <c r="BE551" i="3"/>
  <c r="J84" i="3"/>
  <c r="BE216" i="3"/>
  <c r="BE93" i="3"/>
  <c r="BE107" i="3"/>
  <c r="BE336" i="3"/>
  <c r="BE416" i="3"/>
  <c r="BE445" i="3"/>
  <c r="BE490" i="3"/>
  <c r="BE505" i="3"/>
  <c r="BE534" i="3"/>
  <c r="F59" i="2"/>
  <c r="E50" i="2"/>
  <c r="BE92" i="2"/>
  <c r="BE88" i="2"/>
  <c r="BE96" i="2"/>
  <c r="J56" i="2"/>
  <c r="BE90" i="2"/>
  <c r="BE98" i="2"/>
  <c r="BE102" i="2"/>
  <c r="BE94" i="2"/>
  <c r="BE100" i="2"/>
  <c r="F36" i="9"/>
  <c r="BA64" i="1"/>
  <c r="F36" i="13"/>
  <c r="BC68" i="1"/>
  <c r="F38" i="6"/>
  <c r="BC61" i="1"/>
  <c r="F39" i="7"/>
  <c r="BD62" i="1"/>
  <c r="F39" i="10"/>
  <c r="BD65" i="1"/>
  <c r="F37" i="8"/>
  <c r="BB63" i="1" s="1"/>
  <c r="F38" i="10"/>
  <c r="BC65" i="1"/>
  <c r="F39" i="9"/>
  <c r="BD64" i="1"/>
  <c r="F37" i="13"/>
  <c r="BD68" i="1"/>
  <c r="F38" i="9"/>
  <c r="BC64" i="1"/>
  <c r="F35" i="13"/>
  <c r="BB68" i="1"/>
  <c r="J36" i="10"/>
  <c r="AW65" i="1"/>
  <c r="J36" i="8"/>
  <c r="AW63" i="1" s="1"/>
  <c r="F36" i="10"/>
  <c r="BA65" i="1"/>
  <c r="F34" i="12"/>
  <c r="BA67" i="1"/>
  <c r="J34" i="13"/>
  <c r="AW68" i="1" s="1"/>
  <c r="F36" i="5"/>
  <c r="BA60" i="1"/>
  <c r="F37" i="2"/>
  <c r="BB56" i="1"/>
  <c r="F38" i="5"/>
  <c r="BC60" i="1" s="1"/>
  <c r="F36" i="11"/>
  <c r="BA66" i="1"/>
  <c r="J36" i="6"/>
  <c r="AW61" i="1"/>
  <c r="F37" i="12"/>
  <c r="BD67" i="1" s="1"/>
  <c r="J36" i="7"/>
  <c r="AW62" i="1"/>
  <c r="F36" i="3"/>
  <c r="BA57" i="1" s="1"/>
  <c r="F36" i="7"/>
  <c r="BA62" i="1" s="1"/>
  <c r="F38" i="11"/>
  <c r="BC66" i="1"/>
  <c r="F37" i="11"/>
  <c r="BB66" i="1"/>
  <c r="F36" i="4"/>
  <c r="BA58" i="1" s="1"/>
  <c r="F34" i="13"/>
  <c r="BA68" i="1"/>
  <c r="J36" i="5"/>
  <c r="AW60" i="1" s="1"/>
  <c r="F36" i="12"/>
  <c r="BC67" i="1" s="1"/>
  <c r="F38" i="3"/>
  <c r="BC57" i="1"/>
  <c r="F39" i="3"/>
  <c r="BD57" i="1"/>
  <c r="F36" i="6"/>
  <c r="BA61" i="1" s="1"/>
  <c r="F38" i="2"/>
  <c r="BC56" i="1"/>
  <c r="F36" i="8"/>
  <c r="BA63" i="1" s="1"/>
  <c r="F37" i="10"/>
  <c r="BB65" i="1" s="1"/>
  <c r="F39" i="11"/>
  <c r="BD66" i="1"/>
  <c r="AS54" i="1"/>
  <c r="F37" i="3"/>
  <c r="BB57" i="1"/>
  <c r="F37" i="6"/>
  <c r="BB61" i="1"/>
  <c r="F37" i="4"/>
  <c r="BB58" i="1" s="1"/>
  <c r="F38" i="7"/>
  <c r="BC62" i="1" s="1"/>
  <c r="F38" i="8"/>
  <c r="BC63" i="1"/>
  <c r="F39" i="5"/>
  <c r="BD60" i="1"/>
  <c r="J36" i="9"/>
  <c r="AW64" i="1" s="1"/>
  <c r="F36" i="2"/>
  <c r="BA56" i="1"/>
  <c r="F38" i="4"/>
  <c r="BC58" i="1" s="1"/>
  <c r="F39" i="2"/>
  <c r="BD56" i="1" s="1"/>
  <c r="F39" i="8"/>
  <c r="BD63" i="1"/>
  <c r="F37" i="5"/>
  <c r="BB60" i="1"/>
  <c r="F37" i="7"/>
  <c r="BB62" i="1" s="1"/>
  <c r="F39" i="6"/>
  <c r="BD61" i="1"/>
  <c r="J36" i="2"/>
  <c r="AW56" i="1" s="1"/>
  <c r="J34" i="12"/>
  <c r="AW67" i="1" s="1"/>
  <c r="J36" i="3"/>
  <c r="AW57" i="1"/>
  <c r="J36" i="4"/>
  <c r="AW58" i="1"/>
  <c r="J36" i="11"/>
  <c r="AW66" i="1" s="1"/>
  <c r="F37" i="9"/>
  <c r="BB64" i="1"/>
  <c r="F35" i="12"/>
  <c r="BB67" i="1" s="1"/>
  <c r="F39" i="4"/>
  <c r="BD58" i="1" s="1"/>
  <c r="J32" i="2" l="1"/>
  <c r="J63" i="2"/>
  <c r="J92" i="9"/>
  <c r="J64" i="9" s="1"/>
  <c r="BK94" i="10"/>
  <c r="J94" i="10" s="1"/>
  <c r="J64" i="10" s="1"/>
  <c r="BK91" i="3"/>
  <c r="BK182" i="7"/>
  <c r="J182" i="7" s="1"/>
  <c r="J73" i="7" s="1"/>
  <c r="BK101" i="9"/>
  <c r="J101" i="9" s="1"/>
  <c r="J67" i="9" s="1"/>
  <c r="J199" i="7"/>
  <c r="J76" i="7" s="1"/>
  <c r="BK549" i="3"/>
  <c r="J549" i="3" s="1"/>
  <c r="J67" i="3" s="1"/>
  <c r="J93" i="9"/>
  <c r="J65" i="9" s="1"/>
  <c r="BK653" i="4"/>
  <c r="J653" i="4" s="1"/>
  <c r="J67" i="4" s="1"/>
  <c r="BK94" i="8"/>
  <c r="J94" i="8" s="1"/>
  <c r="J64" i="8" s="1"/>
  <c r="P94" i="10"/>
  <c r="T91" i="11"/>
  <c r="T90" i="11" s="1"/>
  <c r="P93" i="10"/>
  <c r="AU65" i="1" s="1"/>
  <c r="P100" i="7"/>
  <c r="P99" i="7"/>
  <c r="AU62" i="1"/>
  <c r="P101" i="9"/>
  <c r="P91" i="9"/>
  <c r="AU64" i="1"/>
  <c r="R101" i="9"/>
  <c r="R91" i="9"/>
  <c r="R93" i="10"/>
  <c r="T94" i="8"/>
  <c r="T93" i="8"/>
  <c r="BK100" i="7"/>
  <c r="J100" i="7"/>
  <c r="J64" i="7"/>
  <c r="T93" i="4"/>
  <c r="T92" i="4" s="1"/>
  <c r="R94" i="8"/>
  <c r="R93" i="8"/>
  <c r="P94" i="6"/>
  <c r="P93" i="6"/>
  <c r="AU61" i="1" s="1"/>
  <c r="P93" i="4"/>
  <c r="P92" i="4"/>
  <c r="AU58" i="1" s="1"/>
  <c r="AU55" i="1" s="1"/>
  <c r="BK91" i="11"/>
  <c r="BK90" i="11"/>
  <c r="J90" i="11"/>
  <c r="J63" i="11" s="1"/>
  <c r="R91" i="11"/>
  <c r="R90" i="11"/>
  <c r="T95" i="5"/>
  <c r="T94" i="5"/>
  <c r="R92" i="4"/>
  <c r="R95" i="5"/>
  <c r="R94" i="5"/>
  <c r="P95" i="5"/>
  <c r="P94" i="5"/>
  <c r="AU60" i="1"/>
  <c r="P94" i="8"/>
  <c r="P93" i="8" s="1"/>
  <c r="AU63" i="1" s="1"/>
  <c r="BK83" i="12"/>
  <c r="J83" i="12" s="1"/>
  <c r="J30" i="12" s="1"/>
  <c r="AG67" i="1" s="1"/>
  <c r="BK80" i="13"/>
  <c r="J80" i="13"/>
  <c r="J59" i="13" s="1"/>
  <c r="BK93" i="10"/>
  <c r="J93" i="10"/>
  <c r="BK93" i="8"/>
  <c r="J93" i="8"/>
  <c r="AG61" i="1"/>
  <c r="J63" i="6"/>
  <c r="J94" i="6"/>
  <c r="J64" i="6"/>
  <c r="BK94" i="5"/>
  <c r="J94" i="5"/>
  <c r="J91" i="3"/>
  <c r="J64" i="3"/>
  <c r="AG56" i="1"/>
  <c r="AN56" i="1" s="1"/>
  <c r="BC55" i="1"/>
  <c r="AY55" i="1" s="1"/>
  <c r="F35" i="4"/>
  <c r="AZ58" i="1"/>
  <c r="J35" i="10"/>
  <c r="AV65" i="1" s="1"/>
  <c r="AT65" i="1" s="1"/>
  <c r="F35" i="10"/>
  <c r="AZ65" i="1"/>
  <c r="J32" i="5"/>
  <c r="AG60" i="1"/>
  <c r="J32" i="10"/>
  <c r="AG65" i="1"/>
  <c r="J35" i="11"/>
  <c r="AV66" i="1" s="1"/>
  <c r="AT66" i="1" s="1"/>
  <c r="F35" i="11"/>
  <c r="AZ66" i="1" s="1"/>
  <c r="F35" i="6"/>
  <c r="AZ61" i="1"/>
  <c r="J35" i="9"/>
  <c r="AV64" i="1"/>
  <c r="AT64" i="1"/>
  <c r="BB59" i="1"/>
  <c r="AX59" i="1"/>
  <c r="F35" i="2"/>
  <c r="AZ56" i="1"/>
  <c r="BA55" i="1"/>
  <c r="J35" i="8"/>
  <c r="AV63" i="1"/>
  <c r="AT63" i="1"/>
  <c r="BC59" i="1"/>
  <c r="AY59" i="1"/>
  <c r="F33" i="12"/>
  <c r="AZ67" i="1"/>
  <c r="J35" i="4"/>
  <c r="AV58" i="1"/>
  <c r="AT58" i="1"/>
  <c r="J35" i="2"/>
  <c r="AV56" i="1"/>
  <c r="AT56" i="1"/>
  <c r="J35" i="6"/>
  <c r="AV61" i="1"/>
  <c r="AT61" i="1" s="1"/>
  <c r="AN61" i="1" s="1"/>
  <c r="J32" i="8"/>
  <c r="AG63" i="1" s="1"/>
  <c r="BA59" i="1"/>
  <c r="AW59" i="1"/>
  <c r="J33" i="13"/>
  <c r="AV68" i="1"/>
  <c r="AT68" i="1"/>
  <c r="F35" i="5"/>
  <c r="AZ60" i="1"/>
  <c r="F35" i="8"/>
  <c r="AZ63" i="1" s="1"/>
  <c r="J33" i="12"/>
  <c r="AV67" i="1"/>
  <c r="AT67" i="1" s="1"/>
  <c r="J35" i="3"/>
  <c r="AV57" i="1" s="1"/>
  <c r="AT57" i="1" s="1"/>
  <c r="J35" i="7"/>
  <c r="AV62" i="1"/>
  <c r="AT62" i="1"/>
  <c r="F35" i="9"/>
  <c r="AZ64" i="1" s="1"/>
  <c r="F35" i="3"/>
  <c r="AZ57" i="1"/>
  <c r="BD55" i="1"/>
  <c r="BB55" i="1"/>
  <c r="AX55" i="1"/>
  <c r="J35" i="5"/>
  <c r="AV60" i="1"/>
  <c r="AT60" i="1"/>
  <c r="BD59" i="1"/>
  <c r="F33" i="13"/>
  <c r="AZ68" i="1"/>
  <c r="F35" i="7"/>
  <c r="AZ62" i="1" s="1"/>
  <c r="AN67" i="1" l="1"/>
  <c r="BK90" i="3"/>
  <c r="J90" i="3" s="1"/>
  <c r="BK91" i="9"/>
  <c r="J91" i="9" s="1"/>
  <c r="BK92" i="4"/>
  <c r="J92" i="4" s="1"/>
  <c r="J63" i="4" s="1"/>
  <c r="J91" i="11"/>
  <c r="J64" i="11"/>
  <c r="J59" i="12"/>
  <c r="BK99" i="7"/>
  <c r="J99" i="7"/>
  <c r="J63" i="7"/>
  <c r="J39" i="12"/>
  <c r="AN65" i="1"/>
  <c r="J63" i="10"/>
  <c r="J41" i="10"/>
  <c r="AN63" i="1"/>
  <c r="J63" i="8"/>
  <c r="J41" i="8"/>
  <c r="AN60" i="1"/>
  <c r="J63" i="5"/>
  <c r="J41" i="6"/>
  <c r="J41" i="5"/>
  <c r="J41" i="2"/>
  <c r="AZ55" i="1"/>
  <c r="AV55" i="1" s="1"/>
  <c r="J32" i="4"/>
  <c r="AG58" i="1"/>
  <c r="AU59" i="1"/>
  <c r="AZ59" i="1"/>
  <c r="AV59" i="1"/>
  <c r="AT59" i="1"/>
  <c r="BC54" i="1"/>
  <c r="W32" i="1" s="1"/>
  <c r="BA54" i="1"/>
  <c r="AW54" i="1"/>
  <c r="AK30" i="1"/>
  <c r="BB54" i="1"/>
  <c r="W31" i="1"/>
  <c r="J32" i="11"/>
  <c r="AG66" i="1" s="1"/>
  <c r="BD54" i="1"/>
  <c r="W33" i="1"/>
  <c r="J30" i="13"/>
  <c r="AG68" i="1" s="1"/>
  <c r="AW55" i="1"/>
  <c r="J63" i="9" l="1"/>
  <c r="J32" i="9"/>
  <c r="J63" i="3"/>
  <c r="J32" i="3"/>
  <c r="J41" i="11"/>
  <c r="J39" i="13"/>
  <c r="J41" i="4"/>
  <c r="AN58" i="1"/>
  <c r="AN66" i="1"/>
  <c r="AN68" i="1"/>
  <c r="AU54" i="1"/>
  <c r="AZ54" i="1"/>
  <c r="AV54" i="1" s="1"/>
  <c r="AK29" i="1" s="1"/>
  <c r="AT55" i="1"/>
  <c r="J32" i="7"/>
  <c r="AG62" i="1"/>
  <c r="AN62" i="1"/>
  <c r="W30" i="1"/>
  <c r="AY54" i="1"/>
  <c r="AX54" i="1"/>
  <c r="AG57" i="1" l="1"/>
  <c r="J41" i="3"/>
  <c r="AG64" i="1"/>
  <c r="AN64" i="1" s="1"/>
  <c r="J41" i="9"/>
  <c r="J41" i="7"/>
  <c r="AG59" i="1"/>
  <c r="AN59" i="1"/>
  <c r="W29" i="1"/>
  <c r="AT54" i="1"/>
  <c r="AG55" i="1" l="1"/>
  <c r="AN55" i="1" s="1"/>
  <c r="AN57" i="1"/>
  <c r="AG54" i="1"/>
  <c r="AK26" i="1"/>
  <c r="AK35" i="1"/>
  <c r="AN54" i="1" l="1"/>
</calcChain>
</file>

<file path=xl/sharedStrings.xml><?xml version="1.0" encoding="utf-8"?>
<sst xmlns="http://schemas.openxmlformats.org/spreadsheetml/2006/main" count="27919" uniqueCount="2502">
  <si>
    <t>Export Komplet</t>
  </si>
  <si>
    <t>VZ</t>
  </si>
  <si>
    <t>2.0</t>
  </si>
  <si>
    <t>ZAMOK</t>
  </si>
  <si>
    <t>False</t>
  </si>
  <si>
    <t>{38525bf7-0afc-4b28-a724-238c747116c0}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</si>
  <si>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</si>
  <si>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</si>
  <si>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</si>
  <si>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</si>
  <si>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</si>
  <si>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</si>
  <si>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</si>
  <si>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</si>
  <si>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S_22-007c1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</si>
  <si>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</si>
  <si>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</si>
  <si>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ÚČOV nát. lab. LB - Odvodnění v areálu Ekotechnického muzea</t>
  </si>
  <si>
    <t>KSO:</t>
  </si>
  <si>
    <t>827 2</t>
  </si>
  <si>
    <t>CC-CZ:</t>
  </si>
  <si>
    <t>2223</t>
  </si>
  <si>
    <t>Místo:</t>
  </si>
  <si>
    <t>Praha 6, k.ú. Bubeneč</t>
  </si>
  <si>
    <t>Datum:</t>
  </si>
  <si>
    <t>CZ-CPV:</t>
  </si>
  <si>
    <t>45230000-8</t>
  </si>
  <si>
    <t>CZ-CPA:</t>
  </si>
  <si>
    <t>42.21</t>
  </si>
  <si>
    <t>Zadavatel:</t>
  </si>
  <si>
    <t>IČ:</t>
  </si>
  <si>
    <t/>
  </si>
  <si>
    <t>Hlavní město Praha</t>
  </si>
  <si>
    <t>DIČ:</t>
  </si>
  <si>
    <t>Uchazeč:</t>
  </si>
  <si>
    <t>Vyplň údaj</t>
  </si>
  <si>
    <t>Projektant:</t>
  </si>
  <si>
    <t>SWECO Hydroprojekt a.s.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</si>
  <si>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</si>
  <si>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</si>
  <si>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</si>
  <si>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</si>
  <si>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</si>
  <si>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</si>
  <si>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</si>
  <si>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</si>
  <si>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</si>
  <si>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</si>
  <si>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</si>
  <si>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</si>
  <si>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</si>
  <si>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</si>
  <si>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</si>
  <si>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</si>
  <si>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</si>
  <si>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</si>
  <si>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</si>
  <si>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</si>
  <si>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</si>
  <si>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</si>
  <si>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</si>
  <si>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</si>
  <si>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</si>
  <si>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</si>
  <si>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</si>
  <si>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</si>
  <si>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</si>
  <si>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</si>
  <si>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</si>
  <si>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</si>
  <si>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</si>
  <si>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</si>
  <si>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</si>
  <si>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</si>
  <si>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</si>
  <si>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</si>
  <si>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</si>
  <si>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</si>
  <si>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</si>
  <si>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</si>
  <si>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PS</t>
  </si>
  <si>
    <t>Provozní soubory</t>
  </si>
  <si>
    <t>STA</t>
  </si>
  <si>
    <t>1</t>
  </si>
  <si>
    <t>{cb8af5bb-6fdc-4504-92fd-7eefa67806d1}</t>
  </si>
  <si>
    <t>2</t>
  </si>
  <si>
    <t>/</t>
  </si>
  <si>
    <t>PS 01</t>
  </si>
  <si>
    <t>Strojně-technologická část</t>
  </si>
  <si>
    <t>Soupis</t>
  </si>
  <si>
    <t>{9e38f290-ba1f-44c0-a6a1-66c54fa0ee61}</t>
  </si>
  <si>
    <t>PS 02</t>
  </si>
  <si>
    <t>Elektro-technologická část</t>
  </si>
  <si>
    <t>{b015ca29-871d-46c2-8bcb-ef798c0b91c4}</t>
  </si>
  <si>
    <t>PS 03</t>
  </si>
  <si>
    <t>SŘTP</t>
  </si>
  <si>
    <t>{830f461c-a2f5-47b3-8cc3-09ba71848b7f}</t>
  </si>
  <si>
    <t>SO</t>
  </si>
  <si>
    <t>Stavební objekty</t>
  </si>
  <si>
    <t>{bf3736a7-4ee5-4e14-81b3-ad32a52a67de}</t>
  </si>
  <si>
    <t>SO 01</t>
  </si>
  <si>
    <t>Přípojka dešťové kanalizace</t>
  </si>
  <si>
    <t>{86aaa193-f297-4e83-9c2b-c72ba6a0f08e}</t>
  </si>
  <si>
    <t>SO 02</t>
  </si>
  <si>
    <t>Přípojka splaškové kanalizace</t>
  </si>
  <si>
    <t>{f964f8b9-f15e-492f-b474-ba3b52712857}</t>
  </si>
  <si>
    <t>SO 03</t>
  </si>
  <si>
    <t>Čerpací stanice</t>
  </si>
  <si>
    <t>{0875e92e-f8fc-48de-a790-bcb9ac4df1fa}</t>
  </si>
  <si>
    <t>SO 03.1</t>
  </si>
  <si>
    <t>Elektropilíř pro provoz ČS</t>
  </si>
  <si>
    <t>{4ef65730-611f-41f4-bdc6-dacd8bb9889b}</t>
  </si>
  <si>
    <t>SO 04</t>
  </si>
  <si>
    <t>Nový přívodní kabel NN</t>
  </si>
  <si>
    <t>{1a9856b3-e6ab-4dc2-aeba-163e445b1bd3}</t>
  </si>
  <si>
    <t>SO 05</t>
  </si>
  <si>
    <t>Obnova zpevněných ploch</t>
  </si>
  <si>
    <t>{9f6d4330-f586-48cb-9ce1-36005fe1ba57}</t>
  </si>
  <si>
    <t>SO 06</t>
  </si>
  <si>
    <t>Sadové úpravy</t>
  </si>
  <si>
    <t>{a7a10eb4-5b70-4613-bec3-da9158eab817}</t>
  </si>
  <si>
    <t>VRN</t>
  </si>
  <si>
    <t>Vedlejší rozpočtové náklady</t>
  </si>
  <si>
    <t>{2bdfbdc1-3702-4eb3-8a3a-230cb04f6c9a}</t>
  </si>
  <si>
    <t>-1</t>
  </si>
  <si>
    <t>ON</t>
  </si>
  <si>
    <t>Ostatní náklady</t>
  </si>
  <si>
    <t>{6e4caba4-09f5-4379-8c2d-927907f5066c}</t>
  </si>
  <si>
    <t>KRYCÍ LIST SOUPISU PRACÍ</t>
  </si>
  <si>
    <t>Objekt:</t>
  </si>
  <si>
    <t>PS - Provozní soubory</t>
  </si>
  <si>
    <t>Soupis:</t>
  </si>
  <si>
    <t>PS 01 - Strojně-technologická část</t>
  </si>
  <si>
    <t>REKAPITULACE ČLENĚNÍ SOUPISU PRACÍ</t>
  </si>
  <si>
    <t>Kód dílu - Popis</t>
  </si>
  <si>
    <t>Cena celkem [CZK]</t>
  </si>
  <si>
    <t>D1 - Stroje, zařízení a potrubní větve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</si>
  <si>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</si>
  <si>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</si>
  <si>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</si>
  <si>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</si>
  <si>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</si>
  <si>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</si>
  <si>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</si>
  <si>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</si>
  <si>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</si>
  <si>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</si>
  <si>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</si>
  <si>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</si>
  <si>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</si>
  <si>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</si>
  <si>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Stroje, zařízení a potrubní větve</t>
  </si>
  <si>
    <t>ROZPOCET</t>
  </si>
  <si>
    <t>K</t>
  </si>
  <si>
    <t>01EMR01</t>
  </si>
  <si>
    <t>Separační čerpací stanice</t>
  </si>
  <si>
    <t>kpl</t>
  </si>
  <si>
    <t>4</t>
  </si>
  <si>
    <t>-552622786</t>
  </si>
  <si>
    <t>P</t>
  </si>
  <si>
    <t>Poznámka k položce:_x000D_
Poznámka k položce: Separační čerpací stanice  Parametry: •	Q = 6 l/s •	H = 8 m (Hg = 6,6 m) •	Nátokové potrubí je gravitační, PEHD, DN200, SDR11 •	Výtlak bude napojen na PEHD, d110, SDR11 •	Objem separační části – nádrž 2500 l •	Výkon motoru čerpadel 3,0 kW, 6,2 A, 400V, 50 Hz, IP55  Vlastnosti: •	Přečerpávací stanice na odpadní vodu se systémem separace pevných látek •	2 odděleně uzamykatelné separační nádrže na pevné látky •	Dvě ponorná čerpadla na odpadní vodu instalovaná v suché jímce pro střídavý provoz •	V algoritmu separátoru se jednou za 8 hodin odčerpá celá nádrž.  Materiál: •	Separátor pevných látek, Sběrná nádrž/přívodní rozdělovač, Výtlačné potrubí a Sací potrubí, vše z nerez oceli minimálně 1.4307  Součást dodávky: •	Separační nádrž, 2,5 m3 •	Čerpadlo dle parametrů výše v sestavě 1+1 •	Zpětná klapka DN100, PN10 na každém výtlaku = 2 kpl •	Nožové šoupě DN100, PN10 na každém výtlaku = 2 kpl •	Vypouštěcí/proplachovací ventil DN50 •	Potrubí (sání, výtlak, odvzdušnění) •	Kabelové propojení s RM •	Řídící rozváděč (RM) s algoritmizací •	Rozšiřující přídavný signální modul pro analogové a binární signály •	Plovákový spínač s kabelem •	Sada pro záložní napájení elektroniky vč. Akumulátoru  Ostatní nezbytné součásti pro správnou funkci zařízení</t>
  </si>
  <si>
    <t>01EMM02</t>
  </si>
  <si>
    <t>Čerpadlo úkapů</t>
  </si>
  <si>
    <t>133229708</t>
  </si>
  <si>
    <t>Poznámka k položce:_x000D_
Poznámka k položce: Čerpadlo úkapů  Parametry: •	Q = 3 l/s •	H = 5 m •	Výkon motoru čerpadla 0,75 kW, 230 V, 50 Hz  Vlastnosti: •	Čerpadlo úkapů do suché jímky s vlastním plovákem.  Materiál: •	Dle výrobce.</t>
  </si>
  <si>
    <t>3</t>
  </si>
  <si>
    <t>01EMA03.01-03.02</t>
  </si>
  <si>
    <t>Komínový filtr</t>
  </si>
  <si>
    <t>2129988011</t>
  </si>
  <si>
    <t>Poznámka k položce:_x000D_
Poznámka k položce: Komínový filtr  Parametry: •	Vnější průměr: 160 mm •	Délka filtračního lože: 1000 mm •	Hmotnost filtru: 9 kg •	Filtrační kapacita: 8 m3/h •	Tlaková ztráta: 0,2 kPa •	Celková délka filtru: 1375 mm  Poznámka: •	Vnější instalace na konec VZT potrubí.  Materiál: •	Dle výrobce.</t>
  </si>
  <si>
    <t>01VMA01</t>
  </si>
  <si>
    <t>Měkkotěsnící šoupátko DN200, PN10 pro nátok splaškové vody</t>
  </si>
  <si>
    <t>-1249478347</t>
  </si>
  <si>
    <t>Poznámka k položce:_x000D_
Poznámka k položce: Měkkotěsnící šoupátko DN200, PN10 pro nátok splaškové vody  Parametry: •	Médium: odpadní voda •	DN200, PN10  Vlastnosti: •	Měkkotěsnicí dle EN 1074 •	S oboustrannými přírubami dle EN 1092-2 •	Stavební délka dle EN 558 řada 14 (dříve F4), řada 15 (dříve F5) a ČSN (dříve ČSN 13 3045-2) •	S volným koncem vřetene pro ovládání zemní soupravou •	S integrovaným adaptérem pro připojení VAG zemní soupravy •	S prodlouženým ovládáním 2,2 m a víkem pro instalaci v komunikaci •	Se třemi O-kroužky v ucpávce •	Vřeteno točivé nestoupající se závitem uvnitř šoupátkové komory •	Klín celopogumován antibakteriální pryží s vedením po celé délce zdvihu •	Velmi nízké ovládací momenty díky plastovému vedení na klínu •	Bezúdržbové korozivzdorné utěsnění vřetene •	Šrouby víka není nutné dodatečně zalévat voskem •	Při plně otevřeném šoupátku je možné vyměnit ucpávku i pod tlakem •	Konstrukce se zvýšenou bezpečností proti stržení závitu vřetene a vřetenové matice •	Vřeteno kované z jednoho kusu se závitem válcovaným za studena •	Se závěsným okem pro snadnější manipulaci •	Vhodné pro podtlak až 0,01 Mpa (90% vakuum)  Materiál: •	Těleso, víko, klín: tvárná litina EN-GJS-400-15 (GGG-40) •	Klín: celopogumován antibakteriální pryží EPDM •	Vřeteno: korozivzdorná ocel 1.4021 (13% Cr) / 1.4057 (17% Cr) •	O-kroužky: pryž NBR •	Spojovací šrouby víka: korozivzdorná ocel A2 dle ISO 3506 •	Ucpávkový šroub, vřetenová matice: kovaná mosaz •	Adaptér: plast •	Těžká protikorozní povrchová ochrana v kvalitě GSK •	Litinové díly vně i uvnitř chráněny epoxidovým povrstvením</t>
  </si>
  <si>
    <t>5</t>
  </si>
  <si>
    <t>01VMA05</t>
  </si>
  <si>
    <t>Zpětná klapka DN50, PN10</t>
  </si>
  <si>
    <t>-1876989420</t>
  </si>
  <si>
    <t>Poznámka k položce:_x000D_
Poznámka k položce: Zpětná klapka DN50, PN10  Parametry: •	Médium: odpadní voda •	D50, PN10  Vlastnosti: •	Měkkotěsnicí zpětná klapka se šikmým sedlem. •	Velký stupeň otevření (více než 90 % průtočné plochy). •	Dvojnásobná životnost disku díky konstrukci, která umožňuje jeho oboustranné použití. •	S čisticí zátkou nebo s vnitřním obtokem pro vyrovnání tlaků před a za diskem. •	Vysoce kvalitní použité materiály zabezpečují zvlášť vysokou odolnost proti pracovnímu médiu. •	Víko umožňuje čištění a snadnou výměnu disku bez nutnosti demontáže z potrubí. •	Volné zavěšení disku snižuje jeho odpor při otevírání/zavírání. •	Konstrukce disku předchází vzniku inkrustace. •	Ovládání: Samočinné. •	Připojovací parametry: Dle EN 1092-2 s přírubami typ 21, tvar B. •	Stavební délka dle EN 558 řada 48 (dříve F6). •	Připojení čisticí zátky se závitem G ¾ dle ISO 228-1.  Materiál: •	Dle výrobce. •	Těžká protikorozní povrchová ochrana v kvalitě GSK. •	Litinové díly vně i uvnitř chráněny epoxidovým povrstvením (odstín RAL 5005)</t>
  </si>
  <si>
    <t>6</t>
  </si>
  <si>
    <t>01VMA06</t>
  </si>
  <si>
    <t>Nožové šoupátko DN50, PN10</t>
  </si>
  <si>
    <t>-1103709033</t>
  </si>
  <si>
    <t>Poznámka k položce:_x000D_
Poznámka k položce: Nožové šoupátko DN50, PN10  Parametry: •	Médium: odpadní voda •	DN50, PN10  Vlastnosti: •	Oboustranně těsnicí mezipřírubové nožové šoupátko s nestoupajícím vřetenem se závitem vně šoupátkové komory. •	Konstrukce umožňuje montáž šoupátka i jako koncové armatury bez nutnosti použití protipříruby. •	Nůž se pohybuje mezi integrovanými stíracími lištami, které ho při manipulaci čistí. •	Široké těsnění ve spodní části tělesa zabezpečuje vynikající těsnost. •	Těsnění ucpávky lze vyměnit bez nutnosti demontáže armatury z potrubí. •	Připojovací parametry: Dle EN 1092-2. •	Stavební délka dle EN 558 řada 20 (dříve K1).  Materiál: •	Dle výrobce. •	Těžká protikorozní povrchová ochrana odpovídající kvalitě GSK.  •	Litinové díly jsou vně i uvnitř chráněny epoxidovým povrstvením (odstín RAL 5005).</t>
  </si>
  <si>
    <t>7</t>
  </si>
  <si>
    <t>01PPE01</t>
  </si>
  <si>
    <t>Potrubí sání a výtlaku napojení na separační ČS</t>
  </si>
  <si>
    <t>1022592377</t>
  </si>
  <si>
    <t>Poznámka k položce:_x000D_
Poznámka k položce: Potrubí sání a výtlaku napojení na separační ČS  Nátok DN200, PN10, Materiál PEHD •	Potrubí DN200, PN10 – 1 m •	Příruba DN200, PN10 – 2 kpl •	Přírubový spoj DN200, PN10 – 2 kpl (příruba stavba – příruba měkkotěsnící šoupě) •	Přírubový spoj DN200, PN10 – 1 kpl (příruba – příruba stavba) •	Přírubový spoj DN200, PN10 – 1 kpl (příruba – příruba ČS)  Výtlak DN100, PN10, Materiál PEHD •	Potrubí DN100, PN10 – 2,5 m •	Koleno 90°, DN100, PN10 – 3 kpl •	Redukovaný T-Kus DN100/DN50, PN10 - 1 kpl (napojení úkapů) •	Příruba DN100, PN10 – 2 kpl •	Přírubový spoj DN100, PN10 – 1 kpl (příruba – příruba ČS) •	Přírubový spoj DN100, PN10 – 1 kpl (příruba – příruba stavba)  Výtlak VZT DN150, PN10, Materiál PEHD •	Přírubový spoj DN150, PN10 – 1 kpl (příruba VZT – příruba ČS) •	Přírubový spoj DN150, PN10 – 1 kpl (příruba VZT – příruba komínek) •	Potrubí a kotvení potrubí VZT v dodávce VZT  Součástí dodávky jsou: Potrubí, tvarovky, ruční armatury, zpětné klapky, příruby, přírubové spoje, spojovací a těsnící materiál, pomocné a nosné konstrukce, místní měřící přístroje a jiná nespecifikovaná zařízení, materiál: PEHD. Včetně všech ostatních a nespecifikovaných nutných náležitostí pro správnou funkci, jako je vypouštění, odvzdušnění, proplach, montážní přírubové a jiné spoje, atd.</t>
  </si>
  <si>
    <t>8</t>
  </si>
  <si>
    <t>01PPE02</t>
  </si>
  <si>
    <t>Výtlak úkapů</t>
  </si>
  <si>
    <t>-1281547612</t>
  </si>
  <si>
    <t>PS 02 - Elektro-technologická část</t>
  </si>
  <si>
    <t>51100000-3</t>
  </si>
  <si>
    <t>43.21.10</t>
  </si>
  <si>
    <t>PSV - Práce a dodávky PSV</t>
  </si>
  <si>
    <t xml:space="preserve">    741 - Elektroinstalace - silnoproud</t>
  </si>
  <si>
    <t xml:space="preserve">    742 - Elektroinstalace - slaboproud</t>
  </si>
  <si>
    <t>M - Práce a dodávky M</t>
  </si>
  <si>
    <t xml:space="preserve">    46-M - Zemní práce při extr.mont.pracích</t>
  </si>
  <si>
    <t>PSV</t>
  </si>
  <si>
    <t>Práce a dodávky PSV</t>
  </si>
  <si>
    <t>741</t>
  </si>
  <si>
    <t>Elektroinstalace - silnoproud</t>
  </si>
  <si>
    <t>741110302</t>
  </si>
  <si>
    <t>Montáž trubek ochranných s nasunutím nebo našroubováním do krabic plastových tuhých, uložených pevně, vnitřní Ø přes 40 do 90 mm</t>
  </si>
  <si>
    <t>m</t>
  </si>
  <si>
    <t>16</t>
  </si>
  <si>
    <t>23973568</t>
  </si>
  <si>
    <t>VV</t>
  </si>
  <si>
    <t>"11-9242-0201 - ÚČOV NÁTOKOVÝ LABYRINT LEVÝ BŘEH CELKOVÁ PŘESTAVBA A ETAPA 0004 STAVBA č. 6963</t>
  </si>
  <si>
    <t>"Odvodnění v areálu Ekotechnického muzea</t>
  </si>
  <si>
    <t>"PS 02 - Elektrotechnologická část</t>
  </si>
  <si>
    <t>"D.2.2.1 - Technická zpráva a specifikace</t>
  </si>
  <si>
    <t>"6 - Schéma zapojení RM1</t>
  </si>
  <si>
    <t>"7 - Technologické schéma</t>
  </si>
  <si>
    <t>"8 - Dispozice ČS</t>
  </si>
  <si>
    <t>"MONTÁŽ ELEKTROTECHNOLOGICKÉ ČÁSTI</t>
  </si>
  <si>
    <t>"Nosné a ochr. konstrukce kabelových tras pro podružné kabelové trasy</t>
  </si>
  <si>
    <t>"10,00m plastová elektroinstalační trubka do O 50mm, šedá,</t>
  </si>
  <si>
    <t>"včetně kolen, příchytek a upevňovacího materiálu</t>
  </si>
  <si>
    <t>10,00</t>
  </si>
  <si>
    <t>Součet</t>
  </si>
  <si>
    <t>M</t>
  </si>
  <si>
    <t>34571096</t>
  </si>
  <si>
    <t>trubka elektroinstalační tuhá z PVC D 45,9/50 mm, délka 3m</t>
  </si>
  <si>
    <t>32</t>
  </si>
  <si>
    <t>1961302686</t>
  </si>
  <si>
    <t>"DODÁVKA ELEKTROTECHNOLOGICKÉ ČÁSTI</t>
  </si>
  <si>
    <t>741122611</t>
  </si>
  <si>
    <t>Montáž kabelů měděných bez ukončení uložených pevně plných kulatých nebo bezhalogenových (např. CYKY) počtu a průřezu žil 3x1,5 až 6 mm2</t>
  </si>
  <si>
    <t>1062936845</t>
  </si>
  <si>
    <t>"30,00m napájecí kabel Cu 3x 1,5mm2</t>
  </si>
  <si>
    <t>"včetně ukončení a zapojení na svorkách, pro pomocné pohony</t>
  </si>
  <si>
    <t>30,00</t>
  </si>
  <si>
    <t>34111030</t>
  </si>
  <si>
    <t>kabel instalační jádro Cu plné izolace PVC plášť PVC 450/750V (CYKY) 3x1,5mm2</t>
  </si>
  <si>
    <t>-622234093</t>
  </si>
  <si>
    <t>30*1,15 "Přepočtené koeficientem množství</t>
  </si>
  <si>
    <t>741122621</t>
  </si>
  <si>
    <t>Montáž kabelů měděných bez ukončení uložených pevně plných kulatých nebo bezhalogenových (např. CYKY) počtu a průřezu žil 4x1,5 až 4 mm2</t>
  </si>
  <si>
    <t>1087212285</t>
  </si>
  <si>
    <t>"10,00m napájecí kabel Cu 4x 1,5mm2</t>
  </si>
  <si>
    <t>"včetně ukončení a zapojení na svorkách, pro napájení uzávěrů</t>
  </si>
  <si>
    <t>34111060</t>
  </si>
  <si>
    <t>kabel instalační jádro Cu plné izolace PVC plášť PVC 450/750V (CYKY) 4x1,5mm2</t>
  </si>
  <si>
    <t>-673662391</t>
  </si>
  <si>
    <t>741122641</t>
  </si>
  <si>
    <t>Montáž kabelů měděných bez ukončení uložených pevně plných kulatých nebo bezhalogenových (např. CYKY) počtu a průřezu žil 5x1,5 až 2,5 mm2</t>
  </si>
  <si>
    <t>-305259189</t>
  </si>
  <si>
    <t>"15,00m napájecí kabel Cu 2x 2,5mm2</t>
  </si>
  <si>
    <t>"včetně ukončení a zapojení na svorkách, pro napájení pohonů</t>
  </si>
  <si>
    <t>15,00</t>
  </si>
  <si>
    <t>34111094</t>
  </si>
  <si>
    <t>kabel instalační jádro Cu plné izolace PVC plášť PVC 450/750V (CYKY) 5x2,5mm2</t>
  </si>
  <si>
    <t>-622350934</t>
  </si>
  <si>
    <t>"15,00m napájecí kabel Cu 5x 2,5mm2</t>
  </si>
  <si>
    <t>15*1,15 "Přepočtené koeficientem množství</t>
  </si>
  <si>
    <t>9</t>
  </si>
  <si>
    <t>741128002</t>
  </si>
  <si>
    <t>Ostatní práce při montáži vodičů a kabelů úpravy vodičů a kabelů označování dalším štítkem</t>
  </si>
  <si>
    <t>kus</t>
  </si>
  <si>
    <t>-306463910</t>
  </si>
  <si>
    <t>"10x  kabelový štítek</t>
  </si>
  <si>
    <t>10</t>
  </si>
  <si>
    <t>35442114</t>
  </si>
  <si>
    <t>štítek plastový - bez označení</t>
  </si>
  <si>
    <t>-1270025724</t>
  </si>
  <si>
    <t>11</t>
  </si>
  <si>
    <t>741128021</t>
  </si>
  <si>
    <t>Ostatní práce při montáži vodičů a kabelů Příplatek k cenám montáže vodičů a kabelů za zatahování vodičů a kabelů do tvárnicových tras s komorami nebo do kolektorů, hmotnosti do 0,75 kg</t>
  </si>
  <si>
    <t>-144055707</t>
  </si>
  <si>
    <t>741132145</t>
  </si>
  <si>
    <t>Ukončení kabelů smršťovací záklopkou nebo páskou se zapojením bez letování, počtu a průřezu žil 5x1,5 až 4 mm2</t>
  </si>
  <si>
    <t>1131290220</t>
  </si>
  <si>
    <t>"DODÁVKA A MONTÁŽ ELEKTROTECHNOLOGICKÉ ČÁSTI</t>
  </si>
  <si>
    <t xml:space="preserve">"10x ukončení kabelů </t>
  </si>
  <si>
    <t>13</t>
  </si>
  <si>
    <t>741210124</t>
  </si>
  <si>
    <t>Montáž rozváděčů litinových, hliníkových nebo plastových bez zapojení vodičů skříněk hmotnosti do 50 kg</t>
  </si>
  <si>
    <t>1675607588</t>
  </si>
  <si>
    <t>"rozvodnice RM1 stávající z 1 skříně, 400V, 25A o rozměrech cca 1200x1000x300mm, IP40/20</t>
  </si>
  <si>
    <t>"obsahuje:</t>
  </si>
  <si>
    <t>"3f. jističový přívod 25A, 1ks svodič přepětí typu T1/T2, 3fáz., se signalizací poruchy pro SŘTP</t>
  </si>
  <si>
    <t>"hlídací relé se signalizací poruchy pro SŘTP, 1f. vývod s proud. chráničem 30mA pro zásuvku</t>
  </si>
  <si>
    <t xml:space="preserve">"1f. jističový vývod 6A pro osvětlení, 1f. jističový vývod 6A pro napájení ŘIS </t>
  </si>
  <si>
    <t>"1f. jističový vývod pro ventilátor šachty, 1f. jističový vývod pro čerpadlo podlahové jímky šachty</t>
  </si>
  <si>
    <t>"3f. jističový vývod pro napájení řídící jednotky separátoru</t>
  </si>
  <si>
    <t>"sada pomocná a převodová relé, sada ovládací tlačítka, přepínače a signálky pro ovládání z rozvaděče</t>
  </si>
  <si>
    <t>"sada řadových svorek, utěsnění rozvaděče, pomocný a spojovací materiál, zásuvka 230V v rozváděči</t>
  </si>
  <si>
    <t>"větrání rozváděče, dveřní kontakt pro signalizaci otevření RM1</t>
  </si>
  <si>
    <t>"zapojení dtto schéma RM1</t>
  </si>
  <si>
    <t>1,00</t>
  </si>
  <si>
    <t>14</t>
  </si>
  <si>
    <t>35712006R</t>
  </si>
  <si>
    <t>rozvaděč RM1</t>
  </si>
  <si>
    <t>336515329</t>
  </si>
  <si>
    <t>15</t>
  </si>
  <si>
    <t>741240022</t>
  </si>
  <si>
    <t>Montáž ostatního příslušenství rozvoden tabulek výstražných a označovacích pro přístroje lepením</t>
  </si>
  <si>
    <t>1621372049</t>
  </si>
  <si>
    <t>35442240</t>
  </si>
  <si>
    <t>bezpečnostní tabulka samolepící (A4)</t>
  </si>
  <si>
    <t>-331819296</t>
  </si>
  <si>
    <t>17</t>
  </si>
  <si>
    <t>741410001</t>
  </si>
  <si>
    <t>Montáž uzemňovacího vedení s upevněním, propojením a připojením pomocí svorek na povrchu pásku průřezu do 120 mm2</t>
  </si>
  <si>
    <t>214747883</t>
  </si>
  <si>
    <t>"15,00m zemnící pásek FeZn 30x4mm2,s upevněním na povrchu s izolací spojů včetně ukončení a svorkování</t>
  </si>
  <si>
    <t>"včetně antikorozní ochrany spojů a napojení na zemnící soustavu</t>
  </si>
  <si>
    <t>18</t>
  </si>
  <si>
    <t>35442062</t>
  </si>
  <si>
    <t>pás zemnící 30x4mm FeZn</t>
  </si>
  <si>
    <t>kg</t>
  </si>
  <si>
    <t>-1665285162</t>
  </si>
  <si>
    <t>"hmotnost 1,00m=0,95kg</t>
  </si>
  <si>
    <t>15,00*0,95</t>
  </si>
  <si>
    <t>19</t>
  </si>
  <si>
    <t>741420021R</t>
  </si>
  <si>
    <t>Montáž uzemnění</t>
  </si>
  <si>
    <t>soubor</t>
  </si>
  <si>
    <t>-1168873964</t>
  </si>
  <si>
    <t>"DODÁVKA AMONTÁŽ ELEKTROTECHNOLOGICKÉ ČÁSTI</t>
  </si>
  <si>
    <t>"1x připojení kovových částí na uzemnění</t>
  </si>
  <si>
    <t>20</t>
  </si>
  <si>
    <t>741810002</t>
  </si>
  <si>
    <t>Zkoušky a prohlídky elektrických rozvodů a zařízení celková prohlídka a vyhotovení revizní zprávy pro objem montážních prací přes 100 do 500 tis. Kč</t>
  </si>
  <si>
    <t>-63077813</t>
  </si>
  <si>
    <t>"1x výchozí revize elektrického zařízení</t>
  </si>
  <si>
    <t>741810004R</t>
  </si>
  <si>
    <t>Zkoušky a prohlídky elektrických rozvodů a zařízení celková prohlídka a vyhotovení revizní zprávyTechnická inspekce České republiky (TIČR)</t>
  </si>
  <si>
    <t>938424214</t>
  </si>
  <si>
    <t>"1x zkoušky a prohlídky elektrických rozvodů a zařízení, vyhotovení revizní zprávy TIČR</t>
  </si>
  <si>
    <t>22</t>
  </si>
  <si>
    <t>741811011</t>
  </si>
  <si>
    <t>Zkoušky a prohlídky rozvodných zařízení kontrola rozváděčů nn, (1 pole) silových, hmotnosti do 200 kg</t>
  </si>
  <si>
    <t>-2038579238</t>
  </si>
  <si>
    <t>23</t>
  </si>
  <si>
    <t>741811021</t>
  </si>
  <si>
    <t>Zkoušky a prohlídky rozvodných zařízení oživení jednoho pole rozváděče zhotoveného subdodavatelem v podmínkách externí montáže se složitou výstrojí</t>
  </si>
  <si>
    <t>-1764825752</t>
  </si>
  <si>
    <t>24</t>
  </si>
  <si>
    <t>741990063R</t>
  </si>
  <si>
    <t>Ostatní doplňkové práce elektromontážní - doplňkový elektromateriál</t>
  </si>
  <si>
    <t>-702521659</t>
  </si>
  <si>
    <t>"1x pomocný materiál (rozvodnicové krabice, atd.)</t>
  </si>
  <si>
    <t>"- materiál, který nelze určit při zpracování technologického postupu</t>
  </si>
  <si>
    <t>"- podružný a pomocný instalační materiál, např.:</t>
  </si>
  <si>
    <t>"prodrátování v rozvaděči, spojovací a upevňovací materiál v rozvaděči, DIN lišty</t>
  </si>
  <si>
    <t>25</t>
  </si>
  <si>
    <t>741990064R</t>
  </si>
  <si>
    <t>Ostatní doplňkové práce elektromontážní - stavební přípomoci</t>
  </si>
  <si>
    <t>383070005</t>
  </si>
  <si>
    <t>"Zednické výpomoci pro elektromontážní práce</t>
  </si>
  <si>
    <t>"- vysekání, vyvrtání a vynechání rýh, kapes, prostupů pro rozvody a upevňovací prvky</t>
  </si>
  <si>
    <t>"- zaplnění, zazdění nebo zabetonování rýh, kapes, prostupů</t>
  </si>
  <si>
    <t>26</t>
  </si>
  <si>
    <t>998741101</t>
  </si>
  <si>
    <t>Přesun hmot pro silnoproud stanovený z hmotnosti přesunovaného materiálu vodorovná dopravní vzdálenost do 50 m v objektech výšky do 6 m</t>
  </si>
  <si>
    <t>t</t>
  </si>
  <si>
    <t>-219176449</t>
  </si>
  <si>
    <t>742</t>
  </si>
  <si>
    <t>Elektroinstalace - slaboproud</t>
  </si>
  <si>
    <t>27</t>
  </si>
  <si>
    <t>742110101R</t>
  </si>
  <si>
    <t>Montáž kabelového žlabu drátěného 100/60 mm</t>
  </si>
  <si>
    <t>1543243437</t>
  </si>
  <si>
    <t>"15,00m drátěné kabelové žlaby 100/60</t>
  </si>
  <si>
    <t>"provedení žárově zinkované</t>
  </si>
  <si>
    <t>28</t>
  </si>
  <si>
    <t>34575603R</t>
  </si>
  <si>
    <t>žlab kabelový drátěný žárově zinkovaný 100/60mm</t>
  </si>
  <si>
    <t>-469573095</t>
  </si>
  <si>
    <t>29</t>
  </si>
  <si>
    <t>34210106R</t>
  </si>
  <si>
    <t>spojovací materiál pro montáž kabelových žlabů</t>
  </si>
  <si>
    <t>-1313786063</t>
  </si>
  <si>
    <t>"dodávka 15,00m drátěné kabelové žlaby 100/60</t>
  </si>
  <si>
    <t>"šrouby vratové vč. matice,  šrouby se šestihrannou hlavou, spojky pro upevnění žlabu</t>
  </si>
  <si>
    <t>"spojovací materiál, provedení žárově zinkované</t>
  </si>
  <si>
    <t>30</t>
  </si>
  <si>
    <t>742110121R</t>
  </si>
  <si>
    <t>Montáž kabelového žlabu nosníku včetně konzol nebo závitových tyčí, šířky 100 mm</t>
  </si>
  <si>
    <t>1905146719</t>
  </si>
  <si>
    <t>"10x nosník pro montáž kabelových tras šíře 100mm, montáž na stěnu</t>
  </si>
  <si>
    <t>31</t>
  </si>
  <si>
    <t>34575386R</t>
  </si>
  <si>
    <t>nosník kabelového žlabu drátěného žárově zinkovaný 100mm</t>
  </si>
  <si>
    <t>2054939438</t>
  </si>
  <si>
    <t>742190003</t>
  </si>
  <si>
    <t>Ostatní práce pro trasy vyvazování kabeláže ve žlabech</t>
  </si>
  <si>
    <t>-1822246854</t>
  </si>
  <si>
    <t>"stahovací páska pro stažení kabelů, spojení a uchycení kabelů cca 2,00m</t>
  </si>
  <si>
    <t>33</t>
  </si>
  <si>
    <t>34572307</t>
  </si>
  <si>
    <t>páska stahovací kabelová 3,6x140mm</t>
  </si>
  <si>
    <t>100 kus</t>
  </si>
  <si>
    <t>1916942687</t>
  </si>
  <si>
    <t>(15,00/2)/100</t>
  </si>
  <si>
    <t>34</t>
  </si>
  <si>
    <t>998742101</t>
  </si>
  <si>
    <t>Přesun hmot pro slaboproud stanovený z hmotnosti přesunovaného materiálu vodorovná dopravní vzdálenost do 50 m v objektech výšky do 6 m</t>
  </si>
  <si>
    <t>-1508565430</t>
  </si>
  <si>
    <t>Práce a dodávky M</t>
  </si>
  <si>
    <t>46-M</t>
  </si>
  <si>
    <t>Zemní práce při extr.mont.pracích</t>
  </si>
  <si>
    <t>35</t>
  </si>
  <si>
    <t>460010024R</t>
  </si>
  <si>
    <t>Vytyčení trasy vedení kabelového (podzemního) v zastavěném prostoru</t>
  </si>
  <si>
    <t>64</t>
  </si>
  <si>
    <t>-1194809987</t>
  </si>
  <si>
    <t>"1x vyhledání a identifikace stávajících podzemních kabelů v místě plánovaných výkopů</t>
  </si>
  <si>
    <t>PS 03 - SŘTP</t>
  </si>
  <si>
    <t>51200000-4</t>
  </si>
  <si>
    <t xml:space="preserve">    21-M - Elektromontáže</t>
  </si>
  <si>
    <t xml:space="preserve">    22-M - Montáže technologických zařízení pro dopravní stavby</t>
  </si>
  <si>
    <t xml:space="preserve">    36-M - Montáž prov.,měř. a regul. zařízení</t>
  </si>
  <si>
    <t>741110043</t>
  </si>
  <si>
    <t>Montáž trubek elektroinstalačních s nasunutím nebo našroubováním do krabic plastových ohebných, uložených pevně, vnější Ø přes 35 mm</t>
  </si>
  <si>
    <t>1485898155</t>
  </si>
  <si>
    <t>"PS 03 - SŘTP</t>
  </si>
  <si>
    <t>"D.2.3.1 - Technická zpráva a specifikace</t>
  </si>
  <si>
    <t>"1 schema radioveho spojeni</t>
  </si>
  <si>
    <t>"2 technologicke schema</t>
  </si>
  <si>
    <t>"3 dispozice cs</t>
  </si>
  <si>
    <t>"MONTÁŽ SŘTP</t>
  </si>
  <si>
    <t>"trubka elektroinstalační ohebná dvouplášťová korugovaná D 32/40mm, HDPE+LDPE</t>
  </si>
  <si>
    <t>"délka: 5,00m</t>
  </si>
  <si>
    <t>5,00</t>
  </si>
  <si>
    <t>34571350</t>
  </si>
  <si>
    <t>trubka elektroinstalační ohebná dvouplášťová korugovaná (chránička) D 32/40mm, HDPE+LDPE</t>
  </si>
  <si>
    <t>-1471034530</t>
  </si>
  <si>
    <t>"DODÁVKA SŘTP</t>
  </si>
  <si>
    <t>5*1,05 "Přepočtené koeficientem množství</t>
  </si>
  <si>
    <t>741112301</t>
  </si>
  <si>
    <t>Montáž krabic pancéřových bez napojení na trubky a lišty a demontáže a montáže víčka rozvodek se zapojením vodičů na svorkovnici plastových čtyřhranných, vel. 117x117 mm</t>
  </si>
  <si>
    <t>-1558106007</t>
  </si>
  <si>
    <t>"3x přechodové svorkovnicové kabelové skříně včetně montáže a příslušenství</t>
  </si>
  <si>
    <t>3,00</t>
  </si>
  <si>
    <t>34571483R</t>
  </si>
  <si>
    <t>krabice v uzavřeném provedení PVC s krytím IP 54 čtvercová 120x120mm</t>
  </si>
  <si>
    <t>-1066065760</t>
  </si>
  <si>
    <t>741124733</t>
  </si>
  <si>
    <t>Montáž kabelů měděných ovládacích bez ukončení uložených pevně stíněných ovládacích s plným jádrem (např. JYTY) počtu a průměru žil 2 až 19x1 mm2</t>
  </si>
  <si>
    <t>880278344</t>
  </si>
  <si>
    <t>"50,00m kabely Cu do 5x1mm2 pro signalizaci a ovládání</t>
  </si>
  <si>
    <t>"včetně pevného uložení, ukončení a připojení</t>
  </si>
  <si>
    <t>"včetně veškerého montážního materiálu</t>
  </si>
  <si>
    <t>50,00</t>
  </si>
  <si>
    <t>34113151R</t>
  </si>
  <si>
    <t>kabel ovládací průmyslový stíněný laminovanou Al fólií s příložným Cu drátem jádro Cu plné izolace PVC plášť PVC 250V (JYTY) 4x1,00mm2</t>
  </si>
  <si>
    <t>782539275</t>
  </si>
  <si>
    <t>50*1,15 "Přepočtené koeficientem množství</t>
  </si>
  <si>
    <t>-940898771</t>
  </si>
  <si>
    <t>"10x označení kabelu štítkem</t>
  </si>
  <si>
    <t>-520339443</t>
  </si>
  <si>
    <t>1564909478</t>
  </si>
  <si>
    <t>741130144</t>
  </si>
  <si>
    <t>Ukončení šnůř se zapojením počtu a průřezu žil 5x0,5 až 4 mm2</t>
  </si>
  <si>
    <t>-103160899</t>
  </si>
  <si>
    <t>"DODÁVKA A MONTÁŽ SŘTP</t>
  </si>
  <si>
    <t>"10x ukončení šňůra 5x0,5 až 4 mm2 se zapojením</t>
  </si>
  <si>
    <t>741210125R</t>
  </si>
  <si>
    <t>Montáž rozváděčů - doplnění elektrovýzbroje rozvaděče</t>
  </si>
  <si>
    <t>121200113</t>
  </si>
  <si>
    <t>"Skříňový rozváděč RM1, 1 pole, krytí IP54</t>
  </si>
  <si>
    <t>"rozměry min. š1200 x h300 x v1000 mm</t>
  </si>
  <si>
    <t>"ROZVÁDĚČ JE SOUČÁSTÍ DODÁVKY PS 02 – ELEKTROTECHNOLOGICKÁ ČÁST</t>
  </si>
  <si>
    <t>"rozváděč obsahuje volný prostor pro instalaci:</t>
  </si>
  <si>
    <t>"- procesní stanici PLC, procesní připojení: min. 4x AI, 0x AO, 24x DI, 8x DO</t>
  </si>
  <si>
    <t>"- komunikační připojení na místní panel operátora</t>
  </si>
  <si>
    <t>"- komunikační připojení na radiomodem 450 MHz sériovým rozhraním pro komunikaci s CD Flóra</t>
  </si>
  <si>
    <t>"- připojení servisního PC</t>
  </si>
  <si>
    <t>"- místní panel operátora, grafický dotykový displej 8“, barevný, krytí IP65, umístěný na dveřích rozváděče</t>
  </si>
  <si>
    <t>"- radiomodem pro stávající privátní rádiovou datovou síť v pásmu 450 MHz pro komunikaci s CD Flóra</t>
  </si>
  <si>
    <t>"min. 2 nezávislé komunikační kanály připojené přes sériové rozhraní</t>
  </si>
  <si>
    <t>"včetně zdroje a příslušenství</t>
  </si>
  <si>
    <t>"včetně antény s držákem a uchycením</t>
  </si>
  <si>
    <t>"včetně anténního svodu s přepěťovou ochranou</t>
  </si>
  <si>
    <t>"- zdroj 230V, 50Hz / 24VDC</t>
  </si>
  <si>
    <t>"- zálohované napájení dobíjenými akumulátorovými zdroji, 24VDC, 15 min.</t>
  </si>
  <si>
    <t>"- pomocná relé, modulární, signálové a datové svodiče přepětí, přepěťová ochrana 230VAC, typ 3 s VF filtrem</t>
  </si>
  <si>
    <t>"- jisticí přístroje, svorkovnice, zásuvka, osvětlení, temperování řízené termostatem</t>
  </si>
  <si>
    <t>"- montážní materiál</t>
  </si>
  <si>
    <t>"pozice PLC1</t>
  </si>
  <si>
    <t>864757762</t>
  </si>
  <si>
    <t>73534511</t>
  </si>
  <si>
    <t>tabulka bezpečnostní s tiskem 2 barvy A4 210x297mm samolepící</t>
  </si>
  <si>
    <t>-1926524977</t>
  </si>
  <si>
    <t>"11-9242-0203 - TDW -  ÚČOV nátokový labyrint levý břeh</t>
  </si>
  <si>
    <t>"D.2.3.2 - Technologické schéma</t>
  </si>
  <si>
    <t>"D.2.3.3 - Schéma řídicího systému</t>
  </si>
  <si>
    <t>"D.2.3.4 - Schéma řídícího a informačního systému</t>
  </si>
  <si>
    <t>"D.2.3.6 - Dispozice ČS BD</t>
  </si>
  <si>
    <t>"D.2.3.9 - Vzorové řezy</t>
  </si>
  <si>
    <t>"D.2.3.10 - Situace</t>
  </si>
  <si>
    <t>"Montáž příslušenství rozvoden - tabulka pro přístroje lepená</t>
  </si>
  <si>
    <t>"tabulka bezpečnostní s tiskem 2 barvy A4 210x297mm samolepící</t>
  </si>
  <si>
    <t>"5.4 - ŘÍDICÍ A INFORMAČNÍ SYSTÉM</t>
  </si>
  <si>
    <t>"Procesní stanice ŘIS ČS BD</t>
  </si>
  <si>
    <t>"počet: 1ks, 1 pole</t>
  </si>
  <si>
    <t>"pozice: 02DT401</t>
  </si>
  <si>
    <t>Mezisoučet</t>
  </si>
  <si>
    <t>"Optický rozváděč</t>
  </si>
  <si>
    <t>"počet: 1ks</t>
  </si>
  <si>
    <t>"pozice: 02RO401</t>
  </si>
  <si>
    <t>"5.7 - DOPLNĚNÍ DO ROZVODNY PTS2</t>
  </si>
  <si>
    <t>"pozice: PTS2-RO1</t>
  </si>
  <si>
    <t>"5.6 - DOPLNĚNÍ DO HČS A ŘIS NVL</t>
  </si>
  <si>
    <t>"pozice: 02RO2</t>
  </si>
  <si>
    <t>741311005R</t>
  </si>
  <si>
    <t>Montáž polohového spínače</t>
  </si>
  <si>
    <t>-755056333</t>
  </si>
  <si>
    <t>"Signalizace otevření dveří pilíře</t>
  </si>
  <si>
    <t>"1x polohový spínač s podélnou přestavnou pákou</t>
  </si>
  <si>
    <t>"s plastovou kladkou a otočnou hlavou</t>
  </si>
  <si>
    <t>"výstupní signál: 2-pólový kontakt, krytí IP65</t>
  </si>
  <si>
    <t>"pozice GA4</t>
  </si>
  <si>
    <t>10.943.969R</t>
  </si>
  <si>
    <t>spínač polohy</t>
  </si>
  <si>
    <t>1890665442</t>
  </si>
  <si>
    <t>741311034R</t>
  </si>
  <si>
    <t>Montáž spínač koncový se zapojením vodičů</t>
  </si>
  <si>
    <t>1672043743</t>
  </si>
  <si>
    <t>"Signalizace otevření vstupu do šachty</t>
  </si>
  <si>
    <t>"1x koncový spínač s pružinou s plastovou koncovkou</t>
  </si>
  <si>
    <t>"pozice GA5</t>
  </si>
  <si>
    <t>-2071696623</t>
  </si>
  <si>
    <t>741810003</t>
  </si>
  <si>
    <t>Zkoušky a prohlídky elektrických rozvodů a zařízení celková prohlídka a vyhotovení revizní zprávy pro objem montážních prací přes 500 do 1000 tis. Kč</t>
  </si>
  <si>
    <t>1562060035</t>
  </si>
  <si>
    <t>741811001</t>
  </si>
  <si>
    <t>Zkoušky a prohlídky rozvodných zařízení kontrola rozváděčů nn, (1 pole) manipulačních, ovládacích nebo reléových</t>
  </si>
  <si>
    <t>-1590618244</t>
  </si>
  <si>
    <t>-591040391</t>
  </si>
  <si>
    <t>741910101</t>
  </si>
  <si>
    <t>Montáž výložníků bez kabelových lávek a osazení úchytných prvků typových, šířky do 400 mm nástěnných svařovaných se stojinou a 1 ramenem</t>
  </si>
  <si>
    <t>190080726</t>
  </si>
  <si>
    <t>"Montáž výložník typový nástěnný svařovaný se stojinou a 1 rameno</t>
  </si>
  <si>
    <t>"Nosník žlabů 100/50</t>
  </si>
  <si>
    <t>" - nosné a ochranné konstrukce kabelových tras pro podružné kabelové trasy MaR</t>
  </si>
  <si>
    <t>" - bezúdržbové provedení</t>
  </si>
  <si>
    <t>8500109643R</t>
  </si>
  <si>
    <t>Nosník žlabů 100/50</t>
  </si>
  <si>
    <t>-411271563</t>
  </si>
  <si>
    <t>741910412</t>
  </si>
  <si>
    <t>Montáž žlabů bez stojiny a výložníků kovových s podpěrkami a příslušenstvím bez víka, šířky do 100 mm</t>
  </si>
  <si>
    <t>1512483037</t>
  </si>
  <si>
    <t>"Montáž žlab kovový šířky do 100 mm bez víka</t>
  </si>
  <si>
    <t>"Žlab 100/50 "ŽZ" - vzdálenost podpěr cca 1,9 m</t>
  </si>
  <si>
    <t>221133R</t>
  </si>
  <si>
    <t>Žlab 100/50 "ŽZ" - vzdálenost podpěr cca 1,9 m</t>
  </si>
  <si>
    <t>-389458333</t>
  </si>
  <si>
    <t>309025253R</t>
  </si>
  <si>
    <t>232295338</t>
  </si>
  <si>
    <t>"spojovací materiál pro montáž kabelových žlabů</t>
  </si>
  <si>
    <t>741910421</t>
  </si>
  <si>
    <t>Montáž žlabů bez stojiny a výložníků kovových s podpěrkami a příslušenstvím uzavření víkem</t>
  </si>
  <si>
    <t>-883871512</t>
  </si>
  <si>
    <t>"Montáž žlab kovový šířky do 100 mm  - uzavření víkem</t>
  </si>
  <si>
    <t>"Víko drátěného žlabu 100</t>
  </si>
  <si>
    <t>10.651.257R</t>
  </si>
  <si>
    <t>Víko drátěného žlabu 100</t>
  </si>
  <si>
    <t>-2124060523</t>
  </si>
  <si>
    <t>-1175671475</t>
  </si>
  <si>
    <t>-1881564716</t>
  </si>
  <si>
    <t>"Vyvazování kabeláže ve žlabech pro slaboproud</t>
  </si>
  <si>
    <t>422866491</t>
  </si>
  <si>
    <t>(5,00/2)/100</t>
  </si>
  <si>
    <t>7422400221R</t>
  </si>
  <si>
    <t>Odladění programového vybavení</t>
  </si>
  <si>
    <t>581811771</t>
  </si>
  <si>
    <t xml:space="preserve">"Oživení upraveného a doplněného programového vybavení v CD Flóra </t>
  </si>
  <si>
    <t>"pro nové objekty v Karlíně včetně retranslací a oživení Klientů</t>
  </si>
  <si>
    <t>742360411R</t>
  </si>
  <si>
    <t>SW - Základní a uživatelské programové vybavení</t>
  </si>
  <si>
    <t>537889946</t>
  </si>
  <si>
    <t>"Základní a uživatelské programové vybavení</t>
  </si>
  <si>
    <t>"- pro procesní stanici PLC (řídicí programy, komunikační programy)</t>
  </si>
  <si>
    <t>"- pro grafický panel operátora (vizualizace)</t>
  </si>
  <si>
    <t>"pozice SW1</t>
  </si>
  <si>
    <t>742360412R</t>
  </si>
  <si>
    <t>SW - Úprava a doplnění programového vybavení pro CD Flóra</t>
  </si>
  <si>
    <t>-1170602821</t>
  </si>
  <si>
    <t xml:space="preserve">"Úprava a doplnění programového vybavení pro CD Flóra </t>
  </si>
  <si>
    <t>"pro kanalizační ČS začleněné do tohoto projektu, zahrnující zejména:</t>
  </si>
  <si>
    <t>"- grafické výstupy, databáze, alarmy, protokoly, trendy, bilance ŘIS atd. pro Server (1x)</t>
  </si>
  <si>
    <t xml:space="preserve">"- zprovoznění dálkového přenosu dat ve stávající rádiové datové síti v pásmu 450 MHz (úpravy programů </t>
  </si>
  <si>
    <t xml:space="preserve">"     komunikační centrály, úprava konfigurace sítě vč. </t>
  </si>
  <si>
    <t>"pozice SWCD</t>
  </si>
  <si>
    <t>7423604211R</t>
  </si>
  <si>
    <t>Seřízení, oživení a uvedení do provozu</t>
  </si>
  <si>
    <t>-1948588959</t>
  </si>
  <si>
    <t xml:space="preserve">"Oživení procesní stanice ŘIS </t>
  </si>
  <si>
    <t>"včetně odladění programového vybavení řídicích programů a komunikačních programů na stavbě</t>
  </si>
  <si>
    <t>21-M</t>
  </si>
  <si>
    <t>Elektromontáže</t>
  </si>
  <si>
    <t>210020952R</t>
  </si>
  <si>
    <t>Ostatní elektromontážní doplňkové práce - stavební přípomoce</t>
  </si>
  <si>
    <t>-2110668769</t>
  </si>
  <si>
    <t>36</t>
  </si>
  <si>
    <t>210020953R</t>
  </si>
  <si>
    <t>Ostatní elektromontážní doplňkové práce - doplňkový elektromateriál</t>
  </si>
  <si>
    <t>876400302</t>
  </si>
  <si>
    <t>37</t>
  </si>
  <si>
    <t>210220003</t>
  </si>
  <si>
    <t>Montáž uzemňovacího vedení s upevněním, propojením a připojením pomocí svorek na povrchu vodičů Cu páskou průřezu do 50 mm2</t>
  </si>
  <si>
    <t>313904284</t>
  </si>
  <si>
    <t>"20,00m uzemňovací vodič slaněný CYA 6mm2</t>
  </si>
  <si>
    <t>20,00</t>
  </si>
  <si>
    <t>38</t>
  </si>
  <si>
    <t>34140844</t>
  </si>
  <si>
    <t>vodič propojovací jádro Cu lanované izolace PVC 450/750V (H07V-R) 1x6mm2</t>
  </si>
  <si>
    <t>256</t>
  </si>
  <si>
    <t>1627712167</t>
  </si>
  <si>
    <t>22-M</t>
  </si>
  <si>
    <t>Montáže technologických zařízení pro dopravní stavby</t>
  </si>
  <si>
    <t>39</t>
  </si>
  <si>
    <t>220900586</t>
  </si>
  <si>
    <t>Oživení radiobloku s měřením</t>
  </si>
  <si>
    <t>-994941815</t>
  </si>
  <si>
    <t>36-M</t>
  </si>
  <si>
    <t>Montáž prov.,měř. a regul. zařízení</t>
  </si>
  <si>
    <t>40</t>
  </si>
  <si>
    <t>3604100214R</t>
  </si>
  <si>
    <t>Plovákový spínač hladinový</t>
  </si>
  <si>
    <t>1981933831</t>
  </si>
  <si>
    <t>"Zatopení čerpací stanice</t>
  </si>
  <si>
    <t>"1x plovákový snímač k měření výšky hladiny v jímce</t>
  </si>
  <si>
    <t>"médium: odpadní voda, krytí min. IP65, kontaktní výstup</t>
  </si>
  <si>
    <t>"včetně integrovaného kabelu délky min. 5 m a závaží</t>
  </si>
  <si>
    <t>"včetně trubkového držáku a svorkovnicové přechodové skříňky</t>
  </si>
  <si>
    <t>"pozice: LA3</t>
  </si>
  <si>
    <t>41</t>
  </si>
  <si>
    <t>35820020R</t>
  </si>
  <si>
    <t>spínač plovákový s kabelem 5m</t>
  </si>
  <si>
    <t>-444561170</t>
  </si>
  <si>
    <t>42</t>
  </si>
  <si>
    <t>3614200230R</t>
  </si>
  <si>
    <t>Zapojení signalizace</t>
  </si>
  <si>
    <t>1280882378</t>
  </si>
  <si>
    <t>43</t>
  </si>
  <si>
    <t>3614200231R</t>
  </si>
  <si>
    <t>162366393</t>
  </si>
  <si>
    <t>h_300</t>
  </si>
  <si>
    <t>KT DN300 - výška sedla pod úhlem 120°</t>
  </si>
  <si>
    <t>0,095</t>
  </si>
  <si>
    <t>hl_1</t>
  </si>
  <si>
    <t>ruční hloubení tř.3</t>
  </si>
  <si>
    <t>m3</t>
  </si>
  <si>
    <t>93,697</t>
  </si>
  <si>
    <t>hl_2</t>
  </si>
  <si>
    <t>strojní hloubení tř.3</t>
  </si>
  <si>
    <t>289,607</t>
  </si>
  <si>
    <t>hl_3</t>
  </si>
  <si>
    <t>ruční hloubení tř.4</t>
  </si>
  <si>
    <t>4,932</t>
  </si>
  <si>
    <t>hl_4</t>
  </si>
  <si>
    <t>strojní hloubení tř.4</t>
  </si>
  <si>
    <t>15,243</t>
  </si>
  <si>
    <t>KT_300</t>
  </si>
  <si>
    <t>potrubí KT DN300</t>
  </si>
  <si>
    <t>100,24</t>
  </si>
  <si>
    <t>lože_bet</t>
  </si>
  <si>
    <t>betonové lože</t>
  </si>
  <si>
    <t>13,989</t>
  </si>
  <si>
    <t>SO - Stavební objekty</t>
  </si>
  <si>
    <t>lože_pis</t>
  </si>
  <si>
    <t>pískové lože</t>
  </si>
  <si>
    <t>23,785</t>
  </si>
  <si>
    <t>obsyp_KT</t>
  </si>
  <si>
    <t>obsyp potrubí KT DN300</t>
  </si>
  <si>
    <t>63,322</t>
  </si>
  <si>
    <t>SO 01 - Přípojka dešťové kanalizace</t>
  </si>
  <si>
    <t>obsyp_pis</t>
  </si>
  <si>
    <t>obsyp</t>
  </si>
  <si>
    <t>114,659</t>
  </si>
  <si>
    <t>obsyp_PP</t>
  </si>
  <si>
    <t>obsyp potrubí PPDN200</t>
  </si>
  <si>
    <t>51,337</t>
  </si>
  <si>
    <t>odvoz_1</t>
  </si>
  <si>
    <t>přebytečná zemina k odvozu na skládku tř.3</t>
  </si>
  <si>
    <t>294,243</t>
  </si>
  <si>
    <t>odvoz_2</t>
  </si>
  <si>
    <t>přebytčná zemina k odvozu na skládku tř.4</t>
  </si>
  <si>
    <t>20,175</t>
  </si>
  <si>
    <t>PP_200</t>
  </si>
  <si>
    <t>potrubí PP DN200</t>
  </si>
  <si>
    <t>79,06</t>
  </si>
  <si>
    <t>příp_150</t>
  </si>
  <si>
    <t>délka potrubí přípojek střešních svodů</t>
  </si>
  <si>
    <t>23,5</t>
  </si>
  <si>
    <t>sedlo_bet</t>
  </si>
  <si>
    <t>betonové sedlo</t>
  </si>
  <si>
    <t>9,205</t>
  </si>
  <si>
    <t>vytl_obsyp_300</t>
  </si>
  <si>
    <t>objem vytlačné kubatury potrubí KT DN300 v obsypu</t>
  </si>
  <si>
    <t>0,071</t>
  </si>
  <si>
    <t>Z1</t>
  </si>
  <si>
    <t>m2</t>
  </si>
  <si>
    <t>357,1</t>
  </si>
  <si>
    <t>Z2</t>
  </si>
  <si>
    <t>443,181</t>
  </si>
  <si>
    <t>zásyp_KT</t>
  </si>
  <si>
    <t>objem zásypu potrubí KT DN300</t>
  </si>
  <si>
    <t>110,511</t>
  </si>
  <si>
    <t>zásyp_PP</t>
  </si>
  <si>
    <t>objem zásypu potrubí PP</t>
  </si>
  <si>
    <t>89,061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</si>
  <si>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</si>
  <si>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</si>
  <si>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</si>
  <si>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</si>
  <si>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</si>
  <si>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</si>
  <si>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998 - Přesun hmot</t>
  </si>
  <si>
    <t>9 - Ostatní konstrukce a práce, bourání</t>
  </si>
  <si>
    <t>SKL - Skládkovné</t>
  </si>
  <si>
    <t>HSV</t>
  </si>
  <si>
    <t>Práce a dodávky HSV</t>
  </si>
  <si>
    <t>Zemní práce</t>
  </si>
  <si>
    <t>119001422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</si>
  <si>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kabelů a kabelových tratí z volně ložených kabelů a to přes 3 do 6 kabelů</t>
  </si>
  <si>
    <t>-1980371767</t>
  </si>
  <si>
    <t>kabely NN PRE, sdělovací  (celkem 3ks)</t>
  </si>
  <si>
    <t>"1x v trase KTDN300" 1*1,2</t>
  </si>
  <si>
    <t>"2x v trase PPDN200" 2*1,0</t>
  </si>
  <si>
    <t>souběh s kabelem NN (celkem 35m)</t>
  </si>
  <si>
    <t>35,0</t>
  </si>
  <si>
    <t>139001101</t>
  </si>
  <si>
    <t>Příplatek k cenám hloubených vykopávek za ztížení vykopávky v blízkosti podzemního vedení nebo výbušnin pro jakoukoliv třídu horniny</t>
  </si>
  <si>
    <t>286090161</t>
  </si>
  <si>
    <t>Předpoklad: 20% výkopu pro přípojky bude ve ztížených podmínkách</t>
  </si>
  <si>
    <t>(hl_1+hl_2+hl_3+hl_4)*0,2</t>
  </si>
  <si>
    <t>132212222</t>
  </si>
  <si>
    <t>Hloubení zapažených rýh šířky přes 800 do 2 000 mm ručně s urovnáním dna do předepsaného profilu a spádu v hornině třídy těžitelnosti I skupiny 3 nesoudržných</t>
  </si>
  <si>
    <t>1551009415</t>
  </si>
  <si>
    <t>"Předpokládaná těžiteplnost: 3.tř. - 95%, 4. tř. - 5%"</t>
  </si>
  <si>
    <t>"Předpoklad 25% výkopu bude prováděno ručně a 75% strojně"</t>
  </si>
  <si>
    <t>"úsek D1-D3, KT DN300; prům.hl.výkopu=1,94m" 100,24*1,2*1,94*0,95*0,25</t>
  </si>
  <si>
    <t>"úsek D3-D7, PP DN200; prům.hl.výkopu=1,54m" 79,06*1,0*1,54*0,95*0,25</t>
  </si>
  <si>
    <t>"přípojky, úsek D3-D4 (3ks); prům.hl.výkopu=2,0m" (5,0+4,0+5,0)*1,0*2,0*0,95*0,25</t>
  </si>
  <si>
    <t>"přípojky, úsek D3-D7 (4ks); prům.hl.výkopu=1,2m" (2,0+1,5+1,0+5,0)*1,0*1,2*0,95*0,25</t>
  </si>
  <si>
    <t>132251254</t>
  </si>
  <si>
    <t>Hloubení nezapažených rýh šířky přes 800 do 2 000 mm strojně s urovnáním dna do předepsaného profilu a spádu v hornině třídy těžitelnosti I skupiny 3 přes 100 do 500 m3</t>
  </si>
  <si>
    <t>M3</t>
  </si>
  <si>
    <t>-85701646</t>
  </si>
  <si>
    <t>"úsek D1-D3, KT DN300; prům.hl.výkopu=1,94m" 100,24*1,2*1,94*0,95*0,75</t>
  </si>
  <si>
    <t>"úsek D3-D7, PP DN200; prům.hl.výkopu=1,54m" 79,06*1,0*1,54*0,95*0,75</t>
  </si>
  <si>
    <t>"prohloubení pro drenáž" (100,24+79,06)*0,25*0,2*0,95</t>
  </si>
  <si>
    <t>"přípojky, úsek D3-D4 (3ks); prům.hl.výkopu=2,0m" (5,0+4,0+5,0)*1,0*2,0*0,95*0,75</t>
  </si>
  <si>
    <t>"přípojky, úsek D3-D7 (4ks); prům.hl.výkopu=1,2m" (2,0+1,5+1,0+5,0)*1,0*1,2*0,95*0,75</t>
  </si>
  <si>
    <t>132312222</t>
  </si>
  <si>
    <t>Hloubení zapažených rýh šířky přes 800 do 2 000 mm ručně s urovnáním dna do předepsaného profilu a spádu v hornině třídy těžitelnosti II skupiny 4 nesoudržných</t>
  </si>
  <si>
    <t>2118075190</t>
  </si>
  <si>
    <t>"úsek D1-D3, KT DN300; prům.hl.výkopu=1,94m" 100,24*1,2*1,94*0,05*0,25</t>
  </si>
  <si>
    <t>"úsek D3-D7, PP DN200; prům.hl.výkopu=1,54m" 79,06*1,0*1,54*0,05*0,25</t>
  </si>
  <si>
    <t>"přípojky, úsek D3-D4 (3ks); prům.hl.výkopu=2,0m" (5,0+4,0+5,0)*1,0*2,0*0,05*0,25</t>
  </si>
  <si>
    <t>"přípojky, úsek D3-D7 (4ks); prům.hl.výkopu=1,2m" (2,0+1,5+1,0+5,0)*1,0*1,2*0,05*0,25</t>
  </si>
  <si>
    <t>132351254</t>
  </si>
  <si>
    <t>Hloubení nezapažených rýh šířky přes 800 do 2 000 mm strojně s urovnáním dna do předepsaného profilu a spádu v hornině třídy těžitelnosti II skupiny 4 přes 100 do 500 m3</t>
  </si>
  <si>
    <t>-219808361</t>
  </si>
  <si>
    <t>"úsek D1-D3, KT DN300; prům.hl.výkopu=1,94m" 100,24*1,2*1,94*0,05*0,75</t>
  </si>
  <si>
    <t>"úsek D3-D7, PP DN200; prům.hl.výkopu=1,54m" 79,06*1,0*1,54*0,05*0,75</t>
  </si>
  <si>
    <t>"prohloubení pro drenáž" (100,24+79,06)*0,25*0,2*0,05</t>
  </si>
  <si>
    <t>"přípojky, úsek D3-D4 (3ks); prům.hl.výkopu=2,0m" (5,0+4,0+5,0)*1,0*2,0*0,05*0,75</t>
  </si>
  <si>
    <t>"přípojky, úsek D3-D7 (4ks); prům.hl.výkopu=1,2m" (2,0+1,5+1,0+5,0)*1,0*1,2*0,05*0,75</t>
  </si>
  <si>
    <t>151301101</t>
  </si>
  <si>
    <t>Zřízení pažení a rozepření stěn rýh pro podzemní vedení hnané, hloubky do 2 m</t>
  </si>
  <si>
    <t>-1379790413</t>
  </si>
  <si>
    <t>úsek D3-D7, PP DN200; prům.hl.=1,83m + 4ks RŠ</t>
  </si>
  <si>
    <t>79,06*1,83*2+2*(2,0-1,0)*(2,88+1,62+1,45)+2*2,0*1,41</t>
  </si>
  <si>
    <t>"přípojky, úsek D3-D4 (3ks); prům.hl.výkopu=2,0m" (5,0+4,0+5,0)*2,0+3*1,0*2,0</t>
  </si>
  <si>
    <t>"přípojky, úsek D3-D7 (4ks); prům.hl.výkopu=1,2m" (2,0+1,5+1,0+5,0)*1,2+4*1,0*1,2</t>
  </si>
  <si>
    <t>151301102</t>
  </si>
  <si>
    <t>Zřízení pažení a rozepření stěn rýh pro podzemní vedení hnané, hloubky přes 2 do 4 m</t>
  </si>
  <si>
    <t>365955684</t>
  </si>
  <si>
    <t>úsek D1-D3, KT DN300; prům.hl.=2,11m + 3ks RŠ</t>
  </si>
  <si>
    <t>100,24*2,11*2+2*(2,0-1,2)*(1,73+1,75)+2*2,0*3,65</t>
  </si>
  <si>
    <t>151301111</t>
  </si>
  <si>
    <t>Odstranění pažení a rozepření stěn rýh pro podzemní vedení s uložením materiálu na vzdálenost do 3 m od kraje výkopu hnané, hloubky do 2 m</t>
  </si>
  <si>
    <t>-161769567</t>
  </si>
  <si>
    <t>151301112</t>
  </si>
  <si>
    <t>Odstranění pažení a rozepření stěn rýh pro podzemní vedení s uložením materiálu na vzdálenost do 3 m od kraje výkopu hnané, hloubky přes 2 do 4 m</t>
  </si>
  <si>
    <t>1042515801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</si>
  <si>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</si>
  <si>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</si>
  <si>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1297714455</t>
  </si>
  <si>
    <t>výkopová zemina na staveništní skládku</t>
  </si>
  <si>
    <t>hl_1+hl_2</t>
  </si>
  <si>
    <t>objem výkopku k zásypu</t>
  </si>
  <si>
    <t>materiál lože, obsypu a zásypu</t>
  </si>
  <si>
    <t>lože_pis+obsyp_pis+zásyp_KT</t>
  </si>
  <si>
    <t>162351123</t>
  </si>
  <si>
    <t>Vodorovné přemístění výkopku nebo sypaniny po suchu na obvyklém dopravním prostředku, bez naložení výkopku, avšak se složením bez rozhrnutí z horniny třídy těžitelnosti II skupiny 4 a 5 na vzdálenost přes 50 do 500 m</t>
  </si>
  <si>
    <t>-1170281247</t>
  </si>
  <si>
    <t>hl_3+hl_4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</si>
  <si>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</si>
  <si>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</si>
  <si>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-1662890881</t>
  </si>
  <si>
    <t>přebytečná zemina</t>
  </si>
  <si>
    <t>hl_1+hl_2-zásyp_PP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</si>
  <si>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</si>
  <si>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</si>
  <si>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479001157</t>
  </si>
  <si>
    <t>167151101</t>
  </si>
  <si>
    <t>Nakládání, skládání a překládání neulehlého výkopku nebo sypaniny strojně nakládání, množství do 100 m3, z horniny třídy těžitelnosti I, skupiny 1 až 3</t>
  </si>
  <si>
    <t>-1785402083</t>
  </si>
  <si>
    <t>zemina k odvozu na skládku</t>
  </si>
  <si>
    <t>zemina k zásypu</t>
  </si>
  <si>
    <t>materiál na lože, k obsypu a zásypu</t>
  </si>
  <si>
    <t>167151102</t>
  </si>
  <si>
    <t>Nakládání, skládání a překládání neulehlého výkopku nebo sypaniny strojně nakládání, množství do 100 m3, z horniny třídy těžitelnosti II, skupiny 4 a 5</t>
  </si>
  <si>
    <t>-102439853</t>
  </si>
  <si>
    <t>171251201</t>
  </si>
  <si>
    <t>Uložení sypaniny na skládky nebo meziskládky bez hutnění s upravením uložené sypaniny do předepsaného tvaru</t>
  </si>
  <si>
    <t>-1006729350</t>
  </si>
  <si>
    <t>materiál na staveništní skládku</t>
  </si>
  <si>
    <t>hl_1+hl_2+hl_3+hl_4</t>
  </si>
  <si>
    <t>174151101</t>
  </si>
  <si>
    <t>Zásyp sypaninou z jakékoliv horniny strojně s uložením výkopku ve vrstvách se zhutněním jam, šachet, rýh nebo kolem objektů v těchto vykopávkách</t>
  </si>
  <si>
    <t>1819685629</t>
  </si>
  <si>
    <t>Výkop - kce ve výkopu - vytl.kubatura potrubí a RŠ</t>
  </si>
  <si>
    <t>"potrubí KT DN300, ŠD fr. 32/63"</t>
  </si>
  <si>
    <t>"úsek D1-D3, KT DN300; prům.hl.výkopu=1,94m" KT_300*1,2*1,94</t>
  </si>
  <si>
    <t>- "lože" ((KT_300-2,5*2,0)*1,2*0,1+3*2,0*2,0*0,1+lože_bet+sedlo_bet)</t>
  </si>
  <si>
    <t>-  obsyp_KT</t>
  </si>
  <si>
    <t>- "potrubí KT DN300" KT_300*9,34/100</t>
  </si>
  <si>
    <t>- "prefa revizní šachty (výška RŠ * vytl.objem), D2, D3" (1,73+1,75-2*0,15-2*0,2)*PI*(0,62)^2</t>
  </si>
  <si>
    <t>- "monolit RŠ D1" (1,84*1,84*3,2+(3,65-0,15-0,2-3,2)*1,225*1,225)</t>
  </si>
  <si>
    <t>"potrubí plast, výkopkem"</t>
  </si>
  <si>
    <t>"úsek D3-D7, PP DN200; prům.hl.výkopu=1,54m" PP_200*1,0*1,54</t>
  </si>
  <si>
    <t>"přípojky, úsek D3-D4 (3ks); prům.hl.výkopu=2,0m" (5,0+4,0+5,0)*1,0*2,0</t>
  </si>
  <si>
    <t>"přípojky, úsek D3-D7 (4ks); prům.hl.výkopu=1,2m" (2,0+1,5+1,0+5,0)*1,0*1,2</t>
  </si>
  <si>
    <t>- "lože" ((PP_200-3,5*2,0+příp_150)*1,0*0,1+4*2,0*2,0*0,1)</t>
  </si>
  <si>
    <t>- obsyp_PP</t>
  </si>
  <si>
    <t>- "potrubí PP DN200" PP_200*PI*(0,1)^2</t>
  </si>
  <si>
    <t>- "potrubí přípojek" příp_150*PI*(0,08)^2</t>
  </si>
  <si>
    <t>- "prefa revizní šachty (výška RŠ * vytl.objem)" (2,88+1,62+1,45+1,41-2*0,15-2*0,38-4*0,2)*PI*(0,62)^2</t>
  </si>
  <si>
    <t>58344197</t>
  </si>
  <si>
    <t>štěrkodrť frakce 0/63</t>
  </si>
  <si>
    <t>-1079695266</t>
  </si>
  <si>
    <t>110,511*2 "Přepočtené koeficientem množství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</si>
  <si>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</si>
  <si>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</si>
  <si>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-287112133</t>
  </si>
  <si>
    <t>obsyp pískem do výšky 300mm nad potrubí</t>
  </si>
  <si>
    <t>vytlačená kubatura potrubí na výšku obsypu</t>
  </si>
  <si>
    <t>"KT DN300; celý profil=9,34m3/100m´" 9,34/100-0,5*(0,19*PI/180*0,19*120-2*0,19*Sin(120/2)*(0,19-(0,19*(1-Cos(120/2)))))</t>
  </si>
  <si>
    <t>objem obsypu: l*(š výkopu*v-(vytl.kubatura potrubí))</t>
  </si>
  <si>
    <t>KT_300*(1,2*(0,38+0,3-h_300)-vytl_obsyp_300)</t>
  </si>
  <si>
    <t>PP_200*1,0*(0,25+0,3)</t>
  </si>
  <si>
    <t>- "vytlačená kubatura potrubí" PI*(0,1)^2*PP_200</t>
  </si>
  <si>
    <t>"přípojky" příp_150*(1,0*(0,16+0,3)-PI*(0,08)^2)</t>
  </si>
  <si>
    <t>58331351</t>
  </si>
  <si>
    <t>kamenivo těžené drobné frakce 0/4</t>
  </si>
  <si>
    <t>567268663</t>
  </si>
  <si>
    <t>114,659*2 "Přepočtené koeficientem množství</t>
  </si>
  <si>
    <t>Zakládání</t>
  </si>
  <si>
    <t>212752101</t>
  </si>
  <si>
    <t>Trativody z drenážních trubek pro liniové stavby a komunikace se zřízením štěrkového lože pod trubky a s jejich obsypem v otevřeném výkopu trubka korugovaná sendvičová PE-HD SN 4 celoperforovaná 360° DN 100</t>
  </si>
  <si>
    <t>884151469</t>
  </si>
  <si>
    <t>KT_300+PP_200</t>
  </si>
  <si>
    <t>Svislé a kompletní konstrukce</t>
  </si>
  <si>
    <t>351231111</t>
  </si>
  <si>
    <t>Zdivo spodní části stok na cementovou maltu SBM v otevřeném výkopu z cihel kanalizačních tl. 120 mm pro stoku DN 600/1100</t>
  </si>
  <si>
    <t>-454186155</t>
  </si>
  <si>
    <t>"stoka 600/900, obnova dna ve výkopu (pl.=0,17m2)" 0,17*(2,0-1,0)</t>
  </si>
  <si>
    <t>352231111</t>
  </si>
  <si>
    <t>Zdivo horní části stok na cementovou maltu SBM v otevřeném výkopu z cihel kanalizačních tl. 120 mm pro stoku DN 600/1100</t>
  </si>
  <si>
    <t>545168945</t>
  </si>
  <si>
    <t>"stoka 600/900, obnova horní části stoky ve výkopu (pl.=0,35m2)" 0,35*(2,0-1,0)</t>
  </si>
  <si>
    <t>359901111</t>
  </si>
  <si>
    <t>Vyčištění stok jakékoliv výšky</t>
  </si>
  <si>
    <t>168015272</t>
  </si>
  <si>
    <t>3599012R1</t>
  </si>
  <si>
    <t>Monitoring stok (kamerový systém) jakékoli výšky nová kanalizace</t>
  </si>
  <si>
    <t>1991245367</t>
  </si>
  <si>
    <t>Vodorovné konstrukce</t>
  </si>
  <si>
    <t>451573111</t>
  </si>
  <si>
    <t>Lože pod potrubí, stoky a drobné objekty v otevřeném výkopu z písku a štěrkopísku do 63 mm</t>
  </si>
  <si>
    <t>587347515</t>
  </si>
  <si>
    <t>úsek KT DN300</t>
  </si>
  <si>
    <t>lože tl.100mm</t>
  </si>
  <si>
    <t>(100,24-2,5*2,0)*1,2*0,1</t>
  </si>
  <si>
    <t>úsek PP DN200</t>
  </si>
  <si>
    <t>(79,06-3,5*2,0)*1,0*0,1</t>
  </si>
  <si>
    <t>"přípojky, úsek D3-D4 (3ks)" (5,0+4,0+5,0)*1,0*0,1</t>
  </si>
  <si>
    <t>"přípojky, úsek D3-D7 (4ks)" (2,0+1,5+1,0+5,0)*1,0*0,1</t>
  </si>
  <si>
    <t>Revizní šachty</t>
  </si>
  <si>
    <t>"RŠ D1-D7 (celkem 7x)" 7*2,0*2,0*0,1</t>
  </si>
  <si>
    <t>452112112</t>
  </si>
  <si>
    <t>Osazení betonových dílců prstenců nebo rámů pod poklopy a mříže, výšky do 100 mm</t>
  </si>
  <si>
    <t>-2086826834</t>
  </si>
  <si>
    <t>0059144.URS</t>
  </si>
  <si>
    <t>Vyrovnávací prstenec hs 60 mm, DN 800, t 150 mm XA3</t>
  </si>
  <si>
    <t>-618756824</t>
  </si>
  <si>
    <t>"D2, D5, D6" 3</t>
  </si>
  <si>
    <t>0059145.URS</t>
  </si>
  <si>
    <t>Vyrovnávací prstenec hs 80 mm, DN 800, t 150 mm XA3</t>
  </si>
  <si>
    <t>-519326051</t>
  </si>
  <si>
    <t>"D3, D5" 2</t>
  </si>
  <si>
    <t>452311131</t>
  </si>
  <si>
    <t>Podkladní a zajišťovací konstrukce z betonu prostého v otevřeném výkopu bez zvýšených nároků na prostředí desky pod potrubí, stoky a drobné objekty z betonu tř. C 12/15</t>
  </si>
  <si>
    <t>-733682177</t>
  </si>
  <si>
    <t>bet.lože tl.100mm</t>
  </si>
  <si>
    <t>(100,24-3,5*2,0)*1,2*0,1</t>
  </si>
  <si>
    <t>betonové lože tl.100mm</t>
  </si>
  <si>
    <t>"D1-D7 (celkem 7x)" 7*2,0*2,0*0,1</t>
  </si>
  <si>
    <t>452312131</t>
  </si>
  <si>
    <t>Podkladní a zajišťovací konstrukce z betonu prostého v otevřeném výkopu bez zvýšených nároků na prostředí sedlové lože pod potrubí z betonu tř. C 12/15</t>
  </si>
  <si>
    <t>2108897633</t>
  </si>
  <si>
    <t>bet.sedlo do výšky pod úhlem 120° (viz vzorový příčný řez uložení potrubí) = h</t>
  </si>
  <si>
    <t>"h, KT DN300" 0,190-Cos(120/2)*0,190</t>
  </si>
  <si>
    <t>objem sedla: l*(š výkopu*h-(výseč potrubí))</t>
  </si>
  <si>
    <t>100,24*(1,2*h_300-0,5*(0,19*PI/180*0,19*120-2*0,19*Sin(120/2)*(0,19-(0,19*(1-Cos(120/2))))))</t>
  </si>
  <si>
    <t>Trubní vedení</t>
  </si>
  <si>
    <t>831372121</t>
  </si>
  <si>
    <t>Montáž potrubí z trub kameninových hrdlových s integrovaným těsněním v otevřeném výkopu ve sklonu do 20 % DN 300</t>
  </si>
  <si>
    <t>-995422732</t>
  </si>
  <si>
    <t>"úsek D1-D3, KT DN300" 100,24</t>
  </si>
  <si>
    <t>59710707</t>
  </si>
  <si>
    <t>trouba kameninová glazovaná DN 300 dl 2,50m spojovací systém C Třída 240</t>
  </si>
  <si>
    <t>-24756673</t>
  </si>
  <si>
    <t>100,24*1,015 "Přepočtené koeficientem množství</t>
  </si>
  <si>
    <t>871315221</t>
  </si>
  <si>
    <t>Kanalizační potrubí z tvrdého PVC v otevřeném výkopu ve sklonu do 20 %, hladkého plnostěnného jednovrstvého, tuhost třídy SN 8 DN 160</t>
  </si>
  <si>
    <t>-273474148</t>
  </si>
  <si>
    <t>"přípojky, úsek D3-D4 (3ks)" 5,0+4,0+5,0</t>
  </si>
  <si>
    <t>"přípojky, úsek D3-D7 (4ks)" 2,0+1,5+1,0+5,0</t>
  </si>
  <si>
    <t>871350410</t>
  </si>
  <si>
    <t>Montáž kanalizačního potrubí z plastů z polypropylenu PP korugovaného nebo žebrovaného SN 10 DN 200</t>
  </si>
  <si>
    <t>442364982</t>
  </si>
  <si>
    <t>"úsek D3-D7, PP DN200" 79,06</t>
  </si>
  <si>
    <t>28614149</t>
  </si>
  <si>
    <t>trubka kanalizační PP korugovaná DN 200x6000mm s hrdlem SN10</t>
  </si>
  <si>
    <t>-916160297</t>
  </si>
  <si>
    <t>79,06*1,015 "Přepočtené koeficientem množství</t>
  </si>
  <si>
    <t>877350320</t>
  </si>
  <si>
    <t>Montáž tvarovek na kanalizačním plastovém potrubí z polypropylenu PP hladkého plnostěnného odboček DN 200</t>
  </si>
  <si>
    <t>-676018808</t>
  </si>
  <si>
    <t>přípojky pro napojení svodů ze střechy</t>
  </si>
  <si>
    <t>"napojení odbočkou, dle situace" 4</t>
  </si>
  <si>
    <t>28617208</t>
  </si>
  <si>
    <t>odbočka kanalizační PP SN16 45° DN 200/200</t>
  </si>
  <si>
    <t>-1680449997</t>
  </si>
  <si>
    <t>877350331R</t>
  </si>
  <si>
    <t>Přepojení stávajících dešťových svodů na přípojku kanalizačního potrubí z PP DN 200 (D+M)</t>
  </si>
  <si>
    <t>-1955817540</t>
  </si>
  <si>
    <t>891372421</t>
  </si>
  <si>
    <t>Montáž kanalizačních armatur na potrubí koncových klapek PE-HD na kolmou stěnu DN 300</t>
  </si>
  <si>
    <t>-1973950583</t>
  </si>
  <si>
    <t>42283006</t>
  </si>
  <si>
    <t>klapka koncová na kolmou betonovou stěnu PE-HD DN 300</t>
  </si>
  <si>
    <t>-1790056481</t>
  </si>
  <si>
    <t>892352121</t>
  </si>
  <si>
    <t>Tlakové zkoušky vzduchem těsnícími vaky ucpávkovými DN 200</t>
  </si>
  <si>
    <t>ÚSEK</t>
  </si>
  <si>
    <t>1481192736</t>
  </si>
  <si>
    <t>"úsek D3-D7, PP DN200" 4</t>
  </si>
  <si>
    <t>44</t>
  </si>
  <si>
    <t>892372121</t>
  </si>
  <si>
    <t>Tlakové zkoušky vzduchem těsnícími vaky ucpávkovými DN 300</t>
  </si>
  <si>
    <t>úsek</t>
  </si>
  <si>
    <t>1688641086</t>
  </si>
  <si>
    <t>"úsek D1-D3, KT DN300" 2</t>
  </si>
  <si>
    <t>45</t>
  </si>
  <si>
    <t>894102111</t>
  </si>
  <si>
    <t>Ostatní konstrukce na trubním vedení zděné stěny šachet z cihel kanalizačních pálených lícových na cementovou maltu MC 10, tloušťky 120 mm</t>
  </si>
  <si>
    <t>1292017614</t>
  </si>
  <si>
    <t>"D1, vyzdívka z kan.cihel" (2*1,21+1,0)*0,12*1,92</t>
  </si>
  <si>
    <t>46</t>
  </si>
  <si>
    <t>894104111</t>
  </si>
  <si>
    <t>Ostatní konstrukce na trubním vedení zděné žlaby šachet z cihel kanalizačních pálených lícových na cementovou maltu MC 10, průměr žlabu do 500 mm</t>
  </si>
  <si>
    <t>-1945059037</t>
  </si>
  <si>
    <t>"D1, dno uvnitř šachty (pl.=0,17m2)" 0,17*1,0</t>
  </si>
  <si>
    <t>47</t>
  </si>
  <si>
    <t>894105111</t>
  </si>
  <si>
    <t>Ostatní konstrukce na trubním vedení zděné dlažby šachet z cihel kanalizačních pálených lícových na cementovou maltu MC 10 čtyř a vícehranných</t>
  </si>
  <si>
    <t>-1276805351</t>
  </si>
  <si>
    <t>"D1, dlažba z kantovek" (1,0-0,58)*1,0*0,12</t>
  </si>
  <si>
    <t>48</t>
  </si>
  <si>
    <t>894201113</t>
  </si>
  <si>
    <t>Ostatní konstrukce na trubním vedení z prostého betonu dno šachet tloušťky přes 200 mm z betonu bez zvýšených nároků na prostředí tř. C 16/20</t>
  </si>
  <si>
    <t>-1444619894</t>
  </si>
  <si>
    <t>"D1, výplňový beton (dno uvnitř šachty, pl.=0,44m2)" 0,44*1,0</t>
  </si>
  <si>
    <t>49</t>
  </si>
  <si>
    <t>894201151</t>
  </si>
  <si>
    <t>Ostatní konstrukce na trubním vedení z prostého betonu dno šachet tloušťky přes 200 mm z betonu se zvýšenými nároky na prostředí tř. C 25/30</t>
  </si>
  <si>
    <t>-239508785</t>
  </si>
  <si>
    <t>"D1" 1,84*1,84*0,3</t>
  </si>
  <si>
    <t>50</t>
  </si>
  <si>
    <t>894201251</t>
  </si>
  <si>
    <t>Ostatní konstrukce na trubním vedení z prostého betonu stěny šachet tloušťky přes 200 mm z betonu se zvýšenými nároky na prostředí tř. C 25/30</t>
  </si>
  <si>
    <t>-2090929375</t>
  </si>
  <si>
    <t>"D1, spodní část" (1,84*1,84-1,0*1,0)*2,72</t>
  </si>
  <si>
    <t>- "vyzdívka z kan.cihel" (2*1,21+1,0)*0,12*1,92</t>
  </si>
  <si>
    <t>- "stoka ZDE 600/900, 2x" 2*0,93*0,42</t>
  </si>
  <si>
    <t>- "potrubí KTDN300, 1x" 1*9,34/100*0,42</t>
  </si>
  <si>
    <t>"D1, vstupní komín" (PI*(0,6)^2-PI*(0,3)^2)*0,4</t>
  </si>
  <si>
    <t>51</t>
  </si>
  <si>
    <t>894302261</t>
  </si>
  <si>
    <t>Ostatní konstrukce na trubním vedení ze železobetonu strop šachet vodovodních nebo kanalizačních z betonu bez zvýšených nároků na prostředí tř. C 25/30</t>
  </si>
  <si>
    <t>-2014257924</t>
  </si>
  <si>
    <t>"D1, stropní deska" (1,84*1,84-PI*(0,3)^2)*0,2</t>
  </si>
  <si>
    <t>52</t>
  </si>
  <si>
    <t>894414111</t>
  </si>
  <si>
    <t>Osazení betonových nebo železobetonových dílců pro šachty skruží základových (dno)</t>
  </si>
  <si>
    <t>KUS</t>
  </si>
  <si>
    <t>-1670442689</t>
  </si>
  <si>
    <t>53</t>
  </si>
  <si>
    <t>592240R1</t>
  </si>
  <si>
    <t>dno betonové šachtové DN1000 na potrubí DN300, v=1,2m (D2)</t>
  </si>
  <si>
    <t>-324629177</t>
  </si>
  <si>
    <t>Poznámka k položce:_x000D_
- žlab i nástupnice obklad kameninou_x000D_
- vtok / výtok: KT DN300/KT DN300 / 81,78°</t>
  </si>
  <si>
    <t>54</t>
  </si>
  <si>
    <t>592240R2</t>
  </si>
  <si>
    <t>dno betonové šachtové DN1000 na potrubí DN300, v=1,2m (D3)</t>
  </si>
  <si>
    <t>1851634135</t>
  </si>
  <si>
    <t>Poznámka k položce:_x000D_
- žlab i nástupnice obklad kameninou_x000D_
- vtok / výtok: PP DN200/KT DN300 / 180°_x000D_
- přítok: PP DN200 / cca 90°</t>
  </si>
  <si>
    <t>55</t>
  </si>
  <si>
    <t>592240R4</t>
  </si>
  <si>
    <t>dno betonové šachtové DN1000 na potrubí DN200, v=1,0m (D5)</t>
  </si>
  <si>
    <t>1871514372</t>
  </si>
  <si>
    <t>Poznámka k položce:_x000D_
- žlab i nástupnice obklad kameninou_x000D_
- vtok / výtok: PP DN200/PP DN200 / 132°_x000D_
- přítok: PP DN150 / 93,5°</t>
  </si>
  <si>
    <t>56</t>
  </si>
  <si>
    <t>592240R5</t>
  </si>
  <si>
    <t>dno betonové šachtové DN1000 na potrubí DN200, v=1,0m (D6)</t>
  </si>
  <si>
    <t>1207284472</t>
  </si>
  <si>
    <t>Poznámka k položce:_x000D_
- žlab i nástupnice obklad kameninou_x000D_
- vtok / výtok: PP DN200/PP DN200 / 135°</t>
  </si>
  <si>
    <t>57</t>
  </si>
  <si>
    <t>59224348</t>
  </si>
  <si>
    <t>těsnění elastomerové pro spojení šachetních dílů DN 1000</t>
  </si>
  <si>
    <t>577110911</t>
  </si>
  <si>
    <t>58</t>
  </si>
  <si>
    <t>894414211</t>
  </si>
  <si>
    <t>Osazení betonových nebo železobetonových dílců pro šachty desek zákrytových</t>
  </si>
  <si>
    <t>-1933732823</t>
  </si>
  <si>
    <t>59</t>
  </si>
  <si>
    <t>59224075R</t>
  </si>
  <si>
    <t>deska betonová zákrytová k ukončení šachet 1000/800x200mm, pro poklop DN800</t>
  </si>
  <si>
    <t>-1775483814</t>
  </si>
  <si>
    <t>"D2,D3,D5,D6" 4</t>
  </si>
  <si>
    <t>60</t>
  </si>
  <si>
    <t>894502101</t>
  </si>
  <si>
    <t>Bednění konstrukcí na trubním vedení stěn šachet pravoúhlých nebo čtyř a vícehranných jednostranné</t>
  </si>
  <si>
    <t>1697236326</t>
  </si>
  <si>
    <t>"D1, dno" 4*1,84*0,3</t>
  </si>
  <si>
    <t>61</t>
  </si>
  <si>
    <t>894502201</t>
  </si>
  <si>
    <t>Bednění konstrukcí na trubním vedení stěn šachet pravoúhlých nebo čtyř a vícehranných oboustranné</t>
  </si>
  <si>
    <t>-1018193379</t>
  </si>
  <si>
    <t>"D1, stěny" 2*(1,84+1,0)*2,72</t>
  </si>
  <si>
    <t>62</t>
  </si>
  <si>
    <t>894502401</t>
  </si>
  <si>
    <t>Bednění konstrukcí na trubním vedení stěn šachet kruhových oboustranné</t>
  </si>
  <si>
    <t>-739185601</t>
  </si>
  <si>
    <t>"D1, vstupní komín" 2*PI*(0,6+0,3)*0,4</t>
  </si>
  <si>
    <t>63</t>
  </si>
  <si>
    <t>894503111</t>
  </si>
  <si>
    <t>Bednění konstrukcí na trubním vedení deskových stropů šachet jakýchkoliv rozměrů</t>
  </si>
  <si>
    <t>-782177870</t>
  </si>
  <si>
    <t>"D1, stropní deska" 1,0*1,0+2*PI*0,3*0,2</t>
  </si>
  <si>
    <t>894608112</t>
  </si>
  <si>
    <t>Výztuž šachet z betonářské oceli 10 505 (R) nebo BSt 500</t>
  </si>
  <si>
    <t>1281462466</t>
  </si>
  <si>
    <t>"D1, výztuž stropní desky, odhadem 115kg/m3" 115,0*0,621/1000</t>
  </si>
  <si>
    <t>65</t>
  </si>
  <si>
    <t>894812006</t>
  </si>
  <si>
    <t>Revizní a čistící šachta z polypropylenu PP pro hladké trouby DN 400 šachtové dno (DN šachty / DN trubního vedení) DN 400/200 přímý tok</t>
  </si>
  <si>
    <t>1311861936</t>
  </si>
  <si>
    <t>"D4, D7" 2</t>
  </si>
  <si>
    <t>66</t>
  </si>
  <si>
    <t>894812031</t>
  </si>
  <si>
    <t>Revizní a čistící šachta z polypropylenu PP pro hladké trouby DN 400 roura šachtová korugovaná bez hrdla, světlé hloubky 1000 mm</t>
  </si>
  <si>
    <t>2039327151</t>
  </si>
  <si>
    <t>"D7" 1</t>
  </si>
  <si>
    <t>67</t>
  </si>
  <si>
    <t>894812032</t>
  </si>
  <si>
    <t>Revizní a čistící šachta z polypropylenu PP pro hladké trouby DN 400 roura šachtová korugovaná bez hrdla, světlé hloubky 1500 mm</t>
  </si>
  <si>
    <t>1448556828</t>
  </si>
  <si>
    <t>"D4" 1</t>
  </si>
  <si>
    <t>68</t>
  </si>
  <si>
    <t>894812041</t>
  </si>
  <si>
    <t>Revizní a čistící šachta z polypropylenu PP pro hladké trouby DN 400 roura šachtová korugovaná Příplatek k cenám 2031 - 2035 za uříznutí šachtové roury</t>
  </si>
  <si>
    <t>-75619369</t>
  </si>
  <si>
    <t>69</t>
  </si>
  <si>
    <t>894812061</t>
  </si>
  <si>
    <t>Revizní a čistící šachta z polypropylenu PP pro hladké trouby DN 400 poklop litinový (pro třídu zatížení) pochůzí (A15)</t>
  </si>
  <si>
    <t>1335643805</t>
  </si>
  <si>
    <t>70</t>
  </si>
  <si>
    <t>899104112</t>
  </si>
  <si>
    <t>Osazení poklopů litinových a ocelových včetně rámů pro třídu zatížení D400, E600</t>
  </si>
  <si>
    <t>-1114596033</t>
  </si>
  <si>
    <t>71</t>
  </si>
  <si>
    <t>210607</t>
  </si>
  <si>
    <t>poklop DN800, bez vent., D400, H160</t>
  </si>
  <si>
    <t>-1365413378</t>
  </si>
  <si>
    <t>"D2, D3, D5, D6" 4</t>
  </si>
  <si>
    <t>72</t>
  </si>
  <si>
    <t>604491</t>
  </si>
  <si>
    <t>Poklop DN600, vodotěsný, vč. rámu, D400, H125</t>
  </si>
  <si>
    <t>-229761627</t>
  </si>
  <si>
    <t>"D1" 1</t>
  </si>
  <si>
    <t>73</t>
  </si>
  <si>
    <t>552414300</t>
  </si>
  <si>
    <t>bednění ocelové k instalaci rámu s poklopem</t>
  </si>
  <si>
    <t>-1651557198</t>
  </si>
  <si>
    <t>74</t>
  </si>
  <si>
    <t>899501221</t>
  </si>
  <si>
    <t>Stupadla do šachet a drobných objektů ocelová s PE povlakem vidlicová pro přímé zabudování do hmoždinek</t>
  </si>
  <si>
    <t>1356565019</t>
  </si>
  <si>
    <t>"šachta D1, dle D.1.1.11" 9</t>
  </si>
  <si>
    <t>75</t>
  </si>
  <si>
    <t>899503111</t>
  </si>
  <si>
    <t>Stupadla do šachet a drobných objektů ocelová s PE povlakem zapouštěcí - kapsová osazovaná při zdění a betonování</t>
  </si>
  <si>
    <t>-279292072</t>
  </si>
  <si>
    <t>"šachta D1, dle D.1.1.11" 1</t>
  </si>
  <si>
    <t>76</t>
  </si>
  <si>
    <t>899721112</t>
  </si>
  <si>
    <t>Signalizační vodič na potrubí DN nad 150 mm</t>
  </si>
  <si>
    <t>-25114328</t>
  </si>
  <si>
    <t>PP_200+příp_150</t>
  </si>
  <si>
    <t>77</t>
  </si>
  <si>
    <t>899722113</t>
  </si>
  <si>
    <t>Krytí potrubí z plastů výstražnou fólií z PVC šířky 34 cm</t>
  </si>
  <si>
    <t>-914114689</t>
  </si>
  <si>
    <t>998</t>
  </si>
  <si>
    <t>Přesun hmot</t>
  </si>
  <si>
    <t>78</t>
  </si>
  <si>
    <t>998275101</t>
  </si>
  <si>
    <t>Přesun hmot pro trubní vedení hloubené z trub kameninových pro kanalizace v otevřeném výkopu dopravní vzdálenost do 15 m</t>
  </si>
  <si>
    <t>-665189654</t>
  </si>
  <si>
    <t>Ostatní konstrukce a práce, bourání</t>
  </si>
  <si>
    <t>79</t>
  </si>
  <si>
    <t>931994105</t>
  </si>
  <si>
    <t>Těsnění spáry betonové konstrukce pásy, profily, tmely těsnicím pásem vnitřním, spáry pracovní</t>
  </si>
  <si>
    <t>1298428661</t>
  </si>
  <si>
    <t>"Uváděné množství je pouze orientační, podrobněji viz PD</t>
  </si>
  <si>
    <t>"D1" 4*1,84*2</t>
  </si>
  <si>
    <t>80</t>
  </si>
  <si>
    <t>931994111</t>
  </si>
  <si>
    <t>Těsnění spáry betonové konstrukce pásy, profily, tmely profilem, spáry styčné u prefa dílců bobtnajícím</t>
  </si>
  <si>
    <t>238411237</t>
  </si>
  <si>
    <t>"Uváděné množství je pouze orientační</t>
  </si>
  <si>
    <t>B89</t>
  </si>
  <si>
    <t>PI*0,6 "m""šachta D1</t>
  </si>
  <si>
    <t>81</t>
  </si>
  <si>
    <t>999000R1</t>
  </si>
  <si>
    <t>DMTŽ oplocení stáv.hřiště, vč. likvidace / úschovy</t>
  </si>
  <si>
    <t>1043832733</t>
  </si>
  <si>
    <t>82</t>
  </si>
  <si>
    <t>999000R2</t>
  </si>
  <si>
    <t>Uvedení oplocení stáv.hřiště do původního stavu</t>
  </si>
  <si>
    <t>1436964044</t>
  </si>
  <si>
    <t>83</t>
  </si>
  <si>
    <t>999000R3</t>
  </si>
  <si>
    <t>Rekonstrukce odvodňovací stoky 600/900 ZDE, bývalých sedimentačních nádrží</t>
  </si>
  <si>
    <t>-810555860</t>
  </si>
  <si>
    <t>Poznámka k položce:_x000D_
obnova napojení do výpusti DN2000_x000D_
- Zaústění VN 600/900 do DN2000 je zazděno, napojení je třeba obnovit (probourat) + opravit případné poruchy v místě napojení.</t>
  </si>
  <si>
    <t>SKL</t>
  </si>
  <si>
    <t>Skládkovné</t>
  </si>
  <si>
    <t>84</t>
  </si>
  <si>
    <t>171201221r</t>
  </si>
  <si>
    <t>Poplatek za uložení stavebního odpadu na skládce (skládkovné) zeminy a kamení zatříděného do Katalogu odpadů pod kódem 17 05 04</t>
  </si>
  <si>
    <t>T</t>
  </si>
  <si>
    <t>-1667808351</t>
  </si>
  <si>
    <t>odvoz_1+odvoz_2</t>
  </si>
  <si>
    <t>314,418*1,7 "Přepočtené koeficientem množství</t>
  </si>
  <si>
    <t>h_200</t>
  </si>
  <si>
    <t>KT DN200 - výška sedla pod úhlem 120°</t>
  </si>
  <si>
    <t>0,064</t>
  </si>
  <si>
    <t>91,897</t>
  </si>
  <si>
    <t>64,219</t>
  </si>
  <si>
    <t>4,837</t>
  </si>
  <si>
    <t>3,38</t>
  </si>
  <si>
    <t>hl_pokl</t>
  </si>
  <si>
    <t>hloubení pro výměnu vstupu stáv.RŠ v areálu</t>
  </si>
  <si>
    <t>3,375</t>
  </si>
  <si>
    <t>KT_200</t>
  </si>
  <si>
    <t>potrubí KT DN200</t>
  </si>
  <si>
    <t>13,8</t>
  </si>
  <si>
    <t>1,98</t>
  </si>
  <si>
    <t>13,933</t>
  </si>
  <si>
    <t>SO 02 - Přípojka splaškové kanalizace</t>
  </si>
  <si>
    <t>LT_200</t>
  </si>
  <si>
    <t>potrubí litinové DN200</t>
  </si>
  <si>
    <t>6,341</t>
  </si>
  <si>
    <t>obsyp_LT</t>
  </si>
  <si>
    <t>objem obsypu potrubí LT DN200</t>
  </si>
  <si>
    <t>3,141</t>
  </si>
  <si>
    <t>obsyp_PE</t>
  </si>
  <si>
    <t>45,468</t>
  </si>
  <si>
    <t>54,95</t>
  </si>
  <si>
    <t>145,343</t>
  </si>
  <si>
    <t>8,217</t>
  </si>
  <si>
    <t>PE_110</t>
  </si>
  <si>
    <t>potrubí HD PE d110</t>
  </si>
  <si>
    <t>113,53</t>
  </si>
  <si>
    <t>0,744</t>
  </si>
  <si>
    <t>vytl_obsyp_200</t>
  </si>
  <si>
    <t>0,034</t>
  </si>
  <si>
    <t>pažení do hl.2,0m</t>
  </si>
  <si>
    <t>440,881</t>
  </si>
  <si>
    <t>15,874</t>
  </si>
  <si>
    <t>zásyp_LT</t>
  </si>
  <si>
    <t>objem zásypu potrubí LT DN200</t>
  </si>
  <si>
    <t>8,358</t>
  </si>
  <si>
    <t>zásyp_PE</t>
  </si>
  <si>
    <t>62,442</t>
  </si>
  <si>
    <t>zásyp_ruš</t>
  </si>
  <si>
    <t>objem zeminy k zásypu rušené RŠ</t>
  </si>
  <si>
    <t>2,415</t>
  </si>
  <si>
    <t>-1609216144</t>
  </si>
  <si>
    <t>křížení s kabely NN PRE, sdělovací  (celkem 9ks)</t>
  </si>
  <si>
    <t>"2x v trase KTDN200" 2*1,0</t>
  </si>
  <si>
    <t>"3x v trase LTDN200" 3*1,0</t>
  </si>
  <si>
    <t>"4x v trase HDPE" 4*1,0</t>
  </si>
  <si>
    <t>souběh s kabelem NN (celkem 70m)</t>
  </si>
  <si>
    <t>70,0</t>
  </si>
  <si>
    <t>122211101</t>
  </si>
  <si>
    <t>Odkopávky a prokopávky ručně zapažené i nezapažené v hornině třídy těžitelnosti I skupiny 3</t>
  </si>
  <si>
    <t>-1405218464</t>
  </si>
  <si>
    <t>odkopávka v místě stáv.RŠ (ponechaná na místě k zásypu) - výměna vstupu</t>
  </si>
  <si>
    <t>1,5*1,5*1,5</t>
  </si>
  <si>
    <t>odkopávka v místě rušené RŠ</t>
  </si>
  <si>
    <t>hl_ruš</t>
  </si>
  <si>
    <t>1,5*1,5*1,0</t>
  </si>
  <si>
    <t>1534777559</t>
  </si>
  <si>
    <t>"výkop v ochranném pásmu kabel.vedení (v souběhu), 100% ručně"</t>
  </si>
  <si>
    <t>"úsek ČS-st.69.98, HDPE d110; prům.hl.výkopu=1,06m" 70,0*1,0*1,06*0,95*1</t>
  </si>
  <si>
    <t>"úsek st.69.98-Š1, HDPE d110; prům.hl.výkopu=1,06m" (113,53-70,0)*1,0*1,06*0,95*0,25</t>
  </si>
  <si>
    <t>"úsek Š1-D3, KT DN200; prům.hl.výkopu=2,15m" 13,8*1,0*2,15*0,95*0,25</t>
  </si>
  <si>
    <t>"úsek D8-ČS, LT DN200; prům.hl.výkopu=1,79m" 8,0*1,0*1,79*0,95*0,25</t>
  </si>
  <si>
    <t>1154324662</t>
  </si>
  <si>
    <t>"úsek ČS-st.69.98, HDPE d110; prům.hl.výkopu=1,06m" 0</t>
  </si>
  <si>
    <t>"úsek st.69.98-Š1, HDPE d110; prům.hl.výkopu=1,06m" (113,53-70,0)*1,0*1,06*0,95*0,75</t>
  </si>
  <si>
    <t>"úsek Š1-D3, KT DN200; prům.hl.výkopu=2,15m" 13,8*1,0*2,15*0,95*0,75</t>
  </si>
  <si>
    <t>"úsek D8-ČS, LT DN200; prům.hl.výkopu=1,79m" 8,0*1,0*1,79*0,95*0,75</t>
  </si>
  <si>
    <t>937287291</t>
  </si>
  <si>
    <t>"úsek ČS-st.69.98, HDPE d110; prům.hl.výkopu=1,06m" 70,0*1,0*1,06*0,05*1</t>
  </si>
  <si>
    <t>"úsek st.69.98-Š1, HDPE d110; prům.hl.výkopu=1,06m" (113,53-70,0)*1,0*1,06*0,05*0,25</t>
  </si>
  <si>
    <t>"úsek Š1-D3, KT DN200; prům.hl.výkopu=2,15m" 13,8*1,0*2,15*0,05*0,25</t>
  </si>
  <si>
    <t>"úsek D8-ČS, LT DN200; prům.hl.výkopu=1,79m" 8,0*1,0*1,79*0,05*0,25</t>
  </si>
  <si>
    <t>518962698</t>
  </si>
  <si>
    <t>"úsek st.69.98-Š1, HDPE d110; prům.hl.výkopu=1,06m" (113,53-70,0)*1,0*1,06*0,05*0,75</t>
  </si>
  <si>
    <t>"úsek Š1-D3, KT DN200; prům.hl.výkopu=2,15m" 13,8*1,0*2,15*0,05*0,75</t>
  </si>
  <si>
    <t>"úsek D8-ČS, LT DN200; prům.hl.výkopu=1,79m" 8,0*1,0*1,79*0,05*0,75</t>
  </si>
  <si>
    <t>628419129</t>
  </si>
  <si>
    <t>484884665</t>
  </si>
  <si>
    <t>"úsek ČS-Š1, HDPE d110; prům.hl.=1,42m" 113,53*1,42*2</t>
  </si>
  <si>
    <t>"úsek Š1-D3, KT DN200; prům.hl.=2,56m" 13,8*2,56*2+(2*(2,0-1,0)+2,0)*1,43</t>
  </si>
  <si>
    <t>"úsek D8-ČS, LT DN200; prům.hl.výkopu=2,17m" 8,0*2,17*2+(2*(2,0-1,0)+2,0)*1,84</t>
  </si>
  <si>
    <t>1679446073</t>
  </si>
  <si>
    <t>2014777643</t>
  </si>
  <si>
    <t>zásyp_LT+zásyp_ruš</t>
  </si>
  <si>
    <t>lože_pis+obsyp_pis+zásyp_KT+zásyp_PE</t>
  </si>
  <si>
    <t>1483216792</t>
  </si>
  <si>
    <t>-1295735981</t>
  </si>
  <si>
    <t>hl_1+hl_2-zásyp_LT-zásyp_ruš</t>
  </si>
  <si>
    <t>1165133467</t>
  </si>
  <si>
    <t>965945805</t>
  </si>
  <si>
    <t>1098538454</t>
  </si>
  <si>
    <t>-1185428686</t>
  </si>
  <si>
    <t>801015497</t>
  </si>
  <si>
    <t>"potrubí KT DN200, ŠD"</t>
  </si>
  <si>
    <t>"úsek Š1-D3, KT DN200; prům.hl.výkopu=2,15m" 13,8*1,0*2,15</t>
  </si>
  <si>
    <t>- "lože" ((KT_200-1*2,0)*1,0*0,1+1*2,0*2,0*0,1+lože_bet+sedlo_bet)</t>
  </si>
  <si>
    <t>- "potrubí KT DN200" KT_200*4,37/100</t>
  </si>
  <si>
    <t>- "prefa revizní šachty (výška RŠ * vytl.objem), Š1" (2,46-0,15-0,2)*PI*(0,62)^2</t>
  </si>
  <si>
    <t>"potrubí LT DN200, výkopkem "</t>
  </si>
  <si>
    <t>"úsek D8-ČS, LT DN200; prům.hl.výkopu=1,79m" 8,0*1,0*1,79</t>
  </si>
  <si>
    <t>- "lože" ((LT_200-1*2,0)*1,0*0,1+1*2,0*2,0*0,1)</t>
  </si>
  <si>
    <t>-  obsyp_LT</t>
  </si>
  <si>
    <t>- "potrubí LT DN200" LT_200*3,74/100</t>
  </si>
  <si>
    <t>- "prefa revizní šachty (výška RŠ * vytl.objem), D8" (1,84-0,38-0,2)*PI*(0,62)^2</t>
  </si>
  <si>
    <t>"potrubí plast, ŠD"</t>
  </si>
  <si>
    <t>"úsek ČS-Š1, HDPE d110; prům.hl.výkopu=1,06m" 113,53*1,0*1,06</t>
  </si>
  <si>
    <t>- "lože" PE_110*1,0*0,1</t>
  </si>
  <si>
    <t>- obsyp_PE</t>
  </si>
  <si>
    <t>- "potrubí PE d110" PE_110*PI*(0,055)^2</t>
  </si>
  <si>
    <t>zásyp kolem stáv.RŠ po výměně poklopu, výkopkem v místě</t>
  </si>
  <si>
    <t>zásyp rušené RŠ (hl. odhadem 2,0m), zeminou</t>
  </si>
  <si>
    <t>2,0*PI*(0,62)^2</t>
  </si>
  <si>
    <t>544544456</t>
  </si>
  <si>
    <t>zásyp_KT+zásyp_PE</t>
  </si>
  <si>
    <t>78,316*2 "Přepočtené koeficientem množství</t>
  </si>
  <si>
    <t>1662636204</t>
  </si>
  <si>
    <t>"KT DN200; celý profil=4,37m3/100m´" 4,37/100-0,5*(0,128*PI/180*0,128*120-2*0,128*Sin(120/2)*(0,128-(0,128*(1-Cos(120/2)))))</t>
  </si>
  <si>
    <t>KT_200*(1,0*(0,255+0,3-h_200)-vytl_obsyp_200)</t>
  </si>
  <si>
    <t>potrubí PE d110</t>
  </si>
  <si>
    <t>PE_110*1,0*(0,11+0,3)</t>
  </si>
  <si>
    <t>- "vytlačená kubatura potrubí" PI*(0,055)^2*PE_110</t>
  </si>
  <si>
    <t>potrubí LT DN200</t>
  </si>
  <si>
    <t>LT_200*1,0*(0,28+0,15)</t>
  </si>
  <si>
    <t>- "vytlačená kubatura potrubí = 3,74m3/100m´" 3,74/100*LT_200</t>
  </si>
  <si>
    <t>-1118572777</t>
  </si>
  <si>
    <t>54,95*2 "Přepočtené koeficientem množství</t>
  </si>
  <si>
    <t>899910201</t>
  </si>
  <si>
    <t>Výplň potrubí trub betonových, litinových nebo kameninových cementopopílkovou suspenzí spádem, délky do 50 m</t>
  </si>
  <si>
    <t>-1569729904</t>
  </si>
  <si>
    <t>rušení stávající přípojky DN200 (zaúst.do stoky BD), délka 37,0m</t>
  </si>
  <si>
    <t>"Vyplnění potrubí cementopopílkovou směsí" 37,0*4,37/100*1,1</t>
  </si>
  <si>
    <t>1849611726</t>
  </si>
  <si>
    <t>KT_200+PE_110+LT_200</t>
  </si>
  <si>
    <t>-1558352232</t>
  </si>
  <si>
    <t>-522478205</t>
  </si>
  <si>
    <t>1910435082</t>
  </si>
  <si>
    <t>úsek KT DN200</t>
  </si>
  <si>
    <t>(KT_200-1*2,0)*1,0*0,1</t>
  </si>
  <si>
    <t>úsek HDPE d110</t>
  </si>
  <si>
    <t>(PE_110)*1,0*0,1</t>
  </si>
  <si>
    <t>úsek LT DN200</t>
  </si>
  <si>
    <t>(LT_200-1*2,0)*1,0*0,1</t>
  </si>
  <si>
    <t>"RŠ Š1, D8 (celkem 2x)" 2*2,0*2,0*0,1</t>
  </si>
  <si>
    <t>814969895</t>
  </si>
  <si>
    <t>-1915392063</t>
  </si>
  <si>
    <t>"D8" 1</t>
  </si>
  <si>
    <t>452112122</t>
  </si>
  <si>
    <t>Osazení betonových dílců prstenců nebo rámů pod poklopy a mříže, výšky přes 100 do 200 mm</t>
  </si>
  <si>
    <t>-1245307980</t>
  </si>
  <si>
    <t>59224188</t>
  </si>
  <si>
    <t>prstenec šachtový vyrovnávací betonový 625x120x120mm</t>
  </si>
  <si>
    <t>1488359921</t>
  </si>
  <si>
    <t>"Š1" 1</t>
  </si>
  <si>
    <t>-1005428887</t>
  </si>
  <si>
    <t>"Š1-D8 (celkem 2x)" 2*2,0*2,0*0,1</t>
  </si>
  <si>
    <t>901467561</t>
  </si>
  <si>
    <t>"h, KT DN200" 0,128-Cos(120/2)*0,128</t>
  </si>
  <si>
    <t>KT_200*(1,0*h_200-0,5*(0,128*PI/180*0,128*120-2*0,128*Sin(120/2)*(0,128-(0,128*(1-Cos(120/2))))))</t>
  </si>
  <si>
    <t>831352121</t>
  </si>
  <si>
    <t>Montáž potrubí z trub kameninových hrdlových s integrovaným těsněním v otevřeném výkopu ve sklonu do 20 % DN 200</t>
  </si>
  <si>
    <t>-732614800</t>
  </si>
  <si>
    <t>"úsek Š1-D3, KT DN200" 13,8</t>
  </si>
  <si>
    <t>59710704</t>
  </si>
  <si>
    <t>trouba kameninová glazovaná DN 200 dl 2,50m spojovací systém C Třída 240</t>
  </si>
  <si>
    <t>1271956279</t>
  </si>
  <si>
    <t>13,8*1,015 "Přepočtené koeficientem množství</t>
  </si>
  <si>
    <t>851351131</t>
  </si>
  <si>
    <t>Montáž potrubí z trub litinových tlakových hrdlových v otevřeném výkopu s integrovaným těsněním DN 200</t>
  </si>
  <si>
    <t>-1009482894</t>
  </si>
  <si>
    <t>"úsek D8-ČS, LT DN200" 8,0</t>
  </si>
  <si>
    <t>55253153</t>
  </si>
  <si>
    <t>trouba kanalizační hrdlová litinová pozinkovaná s krycí epoxidovou vrstvou, jištěný spoj, 6m DN 200</t>
  </si>
  <si>
    <t>1822550393</t>
  </si>
  <si>
    <t>8*1,01 "Přepočtené koeficientem množství</t>
  </si>
  <si>
    <t>857242122</t>
  </si>
  <si>
    <t>Montáž litinových tvarovek na potrubí litinovém tlakovém jednoosých na potrubí z trub přírubových v otevřeném výkopu, kanálu nebo v šachtě DN 80</t>
  </si>
  <si>
    <t>2024641962</t>
  </si>
  <si>
    <t>55254026</t>
  </si>
  <si>
    <t>koleno přírubové z tvárné litiny,práškový epoxid tl 250µm Q-kus DN 80-90°</t>
  </si>
  <si>
    <t>-480211432</t>
  </si>
  <si>
    <t>"viz Š1" 1</t>
  </si>
  <si>
    <t>55253241</t>
  </si>
  <si>
    <t>tvarovka přírubová litinová vodovodní PN10/16 DN 80 dl 500mm</t>
  </si>
  <si>
    <t>1238116946</t>
  </si>
  <si>
    <t>871264201</t>
  </si>
  <si>
    <t>Montáž kanalizačního potrubí z plastů z polyetylenu PE 100 svařovaných na tupo v otevřeném výkopu ve sklonu do 20 % SDR 11/PN16 D 110 x 10,0 mm</t>
  </si>
  <si>
    <t>95701181</t>
  </si>
  <si>
    <t>"úsek ČS-Š1, HDPE d110" 113,53</t>
  </si>
  <si>
    <t>28613385</t>
  </si>
  <si>
    <t>potrubí kanalizační tlakové PE100 SDR11 návin se signalizační vrstvou 110x10,0mm</t>
  </si>
  <si>
    <t>910996660</t>
  </si>
  <si>
    <t>113,53*1,015 "Přepočtené koeficientem množství</t>
  </si>
  <si>
    <t>892271111</t>
  </si>
  <si>
    <t>Tlakové zkoušky vodou na potrubí DN 100 nebo 125</t>
  </si>
  <si>
    <t>-2102769226</t>
  </si>
  <si>
    <t>"výtlak" PE_110</t>
  </si>
  <si>
    <t>-960168343</t>
  </si>
  <si>
    <t>"úsek LT DN200" 1</t>
  </si>
  <si>
    <t>"úsek KT DN200" 1</t>
  </si>
  <si>
    <t>892372111</t>
  </si>
  <si>
    <t>Tlakové zkoušky vodou zabezpečení konců potrubí při tlakových zkouškách DN do 300</t>
  </si>
  <si>
    <t>353199592</t>
  </si>
  <si>
    <t>59224066</t>
  </si>
  <si>
    <t>skruž betonová DN 1000x250 PS, 100x25x12cm</t>
  </si>
  <si>
    <t>-1987234004</t>
  </si>
  <si>
    <t>"Šachta Š1" 1</t>
  </si>
  <si>
    <t>59224070R1</t>
  </si>
  <si>
    <t>skruž betonová DN 1000x1000 PS, 100x100x12cm, vč. šacht.vložky pro napojení LT / HDPE potrubí</t>
  </si>
  <si>
    <t>1190962276</t>
  </si>
  <si>
    <t>Poznámka k položce:_x000D_
- přítok: HDPE d110 (přechod na LT DN80)</t>
  </si>
  <si>
    <t>-425801707</t>
  </si>
  <si>
    <t>592240R7</t>
  </si>
  <si>
    <t>dno betonové šachtové DN1000 na potrubí DN200, v=0,8m (D8)</t>
  </si>
  <si>
    <t>-1919303436</t>
  </si>
  <si>
    <t>Poznámka k položce:_x000D_
-  žlab i nástupnice obklad kameninou_x000D_
- přítok: KT DN200_x000D_
- výtok: LT DN200 / PVC KG DN150 / 56,0°</t>
  </si>
  <si>
    <t>592240R8</t>
  </si>
  <si>
    <t>dno betonové šachtové DN1000 na potrubí DN200, v=0,8m (Š1)</t>
  </si>
  <si>
    <t>1221625106</t>
  </si>
  <si>
    <t>Poznámka k položce:_x000D_
-  žlab, nástupnice i stěny obklad čedičem_x000D_
- úprava dna uklidňovací šachty: kan.kantovky ve spádu_x000D_
- výtok: LT DN200</t>
  </si>
  <si>
    <t>1375583429</t>
  </si>
  <si>
    <t>"Š1" 3</t>
  </si>
  <si>
    <t>"D8" 2</t>
  </si>
  <si>
    <t>-1218687585</t>
  </si>
  <si>
    <t>-1617904255</t>
  </si>
  <si>
    <t>59224075</t>
  </si>
  <si>
    <t>deska betonová zákrytová k ukončení šachet 1000/625x200mm</t>
  </si>
  <si>
    <t>-1529846887</t>
  </si>
  <si>
    <t>899103112</t>
  </si>
  <si>
    <t>Osazení poklopů litinových a ocelových včetně rámů pro třídu zatížení B125, C250</t>
  </si>
  <si>
    <t>-1759272039</t>
  </si>
  <si>
    <t>28661770</t>
  </si>
  <si>
    <t>poklop šachtový litinový, betonový rám DN 400 pro třídu zatížení B125</t>
  </si>
  <si>
    <t>-1948117000</t>
  </si>
  <si>
    <t>899103211</t>
  </si>
  <si>
    <t>Demontáž poklopů litinových a ocelových včetně rámů, hmotnosti jednotlivě přes 100 do 150 Kg</t>
  </si>
  <si>
    <t>-1683573140</t>
  </si>
  <si>
    <t>"výměna na stáv.RŠ" 1</t>
  </si>
  <si>
    <t>"rušená RŠ" 1</t>
  </si>
  <si>
    <t>546518548</t>
  </si>
  <si>
    <t>-1598132168</t>
  </si>
  <si>
    <t>-68995370</t>
  </si>
  <si>
    <t>496685234</t>
  </si>
  <si>
    <t>1783601985</t>
  </si>
  <si>
    <t>998276101</t>
  </si>
  <si>
    <t>Přesun hmot pro trubní vedení hloubené z trub z plastických hmot nebo sklolaminátových pro vodovody nebo kanalizace v otevřeném výkopu dopravní vzdálenost do 15 m</t>
  </si>
  <si>
    <t>1122894516</t>
  </si>
  <si>
    <t>-1306755839</t>
  </si>
  <si>
    <t>153,56*1,7 "Přepočtené koeficientem množství</t>
  </si>
  <si>
    <t>SO 03 - Čerpací stanice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</si>
  <si>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</si>
  <si>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</si>
  <si>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</si>
  <si>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767 - Konstrukce zámečnické</t>
  </si>
  <si>
    <t>OST - Ostatní</t>
  </si>
  <si>
    <t>113106191</t>
  </si>
  <si>
    <t>Rozebrání dílců vozovek a ploch s přemístěním hmot na skládku na vzdálenost do 3 m nebo s naložením na dopravní prostředek, ze silničních dílců jakýchkoliv rozměrů, s ložem z kameniva nebo živice strojně plochy jednotlivě do 50 m2 se spárami zalitými živicí</t>
  </si>
  <si>
    <t>M2</t>
  </si>
  <si>
    <t>592858960</t>
  </si>
  <si>
    <t>"panely pod ohl.rámem" 12</t>
  </si>
  <si>
    <t>115001104</t>
  </si>
  <si>
    <t>Převedení vody potrubím průměru DN přes 250 do 300</t>
  </si>
  <si>
    <t>419378</t>
  </si>
  <si>
    <t>"odvod čerpaných vod" 50</t>
  </si>
  <si>
    <t>115104111</t>
  </si>
  <si>
    <t>Čerpání vody ze štol na dopravní výšku do 20 m, při délce potrubí ve štole do 200 m</t>
  </si>
  <si>
    <t>hod</t>
  </si>
  <si>
    <t>-609984895</t>
  </si>
  <si>
    <t>"odhadem" 15*24</t>
  </si>
  <si>
    <t>115108111</t>
  </si>
  <si>
    <t>Pohotovost záložního čerpadla popř. čerpací soupravy při čerpání vody ze štol na dopravní výšku do 20 m</t>
  </si>
  <si>
    <t>den</t>
  </si>
  <si>
    <t>-1817278946</t>
  </si>
  <si>
    <t>"odhadem" 15</t>
  </si>
  <si>
    <t>144271112</t>
  </si>
  <si>
    <t>Ražení šachet svislých hloubky do 15 m s vytěžením rubaniny na povrch, s naložením na dopravní prostředky nebo přemístěním do 5 m, všech tvarů průřezů šachet v hornině II. stupně ražnosti mokré, o průřezu TV přes 10 do 40 m2</t>
  </si>
  <si>
    <t>-2047038456</t>
  </si>
  <si>
    <t>"SO 03 - ČS"</t>
  </si>
  <si>
    <t>"jáma 5,5x5,5, hl.4,49m" 5,5*5,5*4,49</t>
  </si>
  <si>
    <t>"čerpací jímka" 0,6*0,6*1,0</t>
  </si>
  <si>
    <t>154075421</t>
  </si>
  <si>
    <t>Pažení výrubu svislé šachty mokré ocelovými pažnicemi hmotnosti od 35 do 55 kg/m2 do 1 roku</t>
  </si>
  <si>
    <t>985055828</t>
  </si>
  <si>
    <t>"jáma 5,5x5,5, hl.4,49m" 4*5,5*(4,49+0,3)</t>
  </si>
  <si>
    <t>154075521</t>
  </si>
  <si>
    <t>Odpažení výrubu šachty pažené v hornině mokré ocelovými pažnicemi</t>
  </si>
  <si>
    <t>-1807559096</t>
  </si>
  <si>
    <t>154077341</t>
  </si>
  <si>
    <t>Netypová výstroj šachet z úplných ocelových rámů včetně spojovacích prvků výztuže montáž včetně dodání pomocného materiálu, v hornině mokré</t>
  </si>
  <si>
    <t>-32621764</t>
  </si>
  <si>
    <t>"rámy z dvojitých profilů I320, záběr 0,8m, hm.=63kg/m´"</t>
  </si>
  <si>
    <t>"úvodní rám" 2*2*(7,5+5,5)*63,0</t>
  </si>
  <si>
    <t>"výztužné rámy 6x" 6*2*2*(5,5+5,0)*63,0</t>
  </si>
  <si>
    <t>13011019R1</t>
  </si>
  <si>
    <t>výztuž oceli profilové - dodávka (dočasně zabudovaná)</t>
  </si>
  <si>
    <t>-47183615</t>
  </si>
  <si>
    <t>"úvodní rám, vč. prořezu" 2*2*(7,5+5,5)*63,0*1,02/1000</t>
  </si>
  <si>
    <t>"výztužné rámy 6x, vč. prořezu" 6*2*2*(5,5+5,0)*63,0*1,02/1000</t>
  </si>
  <si>
    <t>154077342</t>
  </si>
  <si>
    <t>Netypová výstroj šachet z úplných ocelových rámů včetně spojovacích prvků výztuže demontáž v hornině mokré</t>
  </si>
  <si>
    <t>161005442</t>
  </si>
  <si>
    <t>162351123R</t>
  </si>
  <si>
    <t>Vodorovné přemístění výkopku nebo sypaniny po suchu na obvyklém dopravním prostředku, bez naložení výkopku, avšak se složením bez rozhrnutí z horniny třídy těžitelnosti II na vzdálenost skupiny 4 a 5 z/na deponii</t>
  </si>
  <si>
    <t>-1057047204</t>
  </si>
  <si>
    <t>"výkop na deponii" 136,183*1,13</t>
  </si>
  <si>
    <t>"zásyp k místu zabudování" 93,751</t>
  </si>
  <si>
    <t>"materiál pro lože k místu zabudování" 6,05</t>
  </si>
  <si>
    <t>162751137R</t>
  </si>
  <si>
    <t>Vodorovné přemístění výkopku nebo sypaniny po suchu na obvyklém dopravním prostředku, bez naložení výkopku, avšak se složením bez rozhrnutí z horniny třídy těžitelnosti II na vzdálenost skupiny 4 a 5 na skládku</t>
  </si>
  <si>
    <t>1173499153</t>
  </si>
  <si>
    <t>přebytečná zemina na skládku</t>
  </si>
  <si>
    <t>136,183*1,13-93,751</t>
  </si>
  <si>
    <t>-1833554009</t>
  </si>
  <si>
    <t>"zásyp.materiál na deponii" 93,751</t>
  </si>
  <si>
    <t>"lože" 6,05</t>
  </si>
  <si>
    <t>171201201</t>
  </si>
  <si>
    <t>342654997</t>
  </si>
  <si>
    <t>174211101</t>
  </si>
  <si>
    <t>Zásyp sypaninou z jakékoliv horniny ručně s uložením výkopku ve vrstvách bez zhutnění jam, šachet, rýh nebo kolem objektů v těchto vykopávkách</t>
  </si>
  <si>
    <t>-1213713523</t>
  </si>
  <si>
    <t>zásyp jámy, předpoklad použití vykopané zeminy</t>
  </si>
  <si>
    <t>"výkop" 136,183</t>
  </si>
  <si>
    <t>- "podkladní kce" (6,05+3,025)</t>
  </si>
  <si>
    <t>- "kce ČS" PI*(1,65)^2*3,9</t>
  </si>
  <si>
    <t>382121113R</t>
  </si>
  <si>
    <t>Montáž dílců prefabrikovaných kruhových nádrží ze železobetonu dna včetně těsnění DN 3000</t>
  </si>
  <si>
    <t>-1083999059</t>
  </si>
  <si>
    <t>59226011R</t>
  </si>
  <si>
    <t>dno kruhové nádrže DN 3000 stěna tl přes 100mm v 2500mm</t>
  </si>
  <si>
    <t>-1115214503</t>
  </si>
  <si>
    <t>382121123R</t>
  </si>
  <si>
    <t>Montáž dílců prefabrikovaných kruhových nádrží ze železobetonu skruže včetně těsnění DN 3000</t>
  </si>
  <si>
    <t>243800586</t>
  </si>
  <si>
    <t>59226031R</t>
  </si>
  <si>
    <t>skruž kruhové nádrže DN 3000 v 1000mm</t>
  </si>
  <si>
    <t>207068764</t>
  </si>
  <si>
    <t>59226078R</t>
  </si>
  <si>
    <t>těsnění elastomerové samomazné pro kruhovou nádrž DN 3000</t>
  </si>
  <si>
    <t>1419251382</t>
  </si>
  <si>
    <t>382121133R</t>
  </si>
  <si>
    <t>Montáž dílců prefabrikovaných kruhových nádrží ze železobetonu zákrytové desky DN 3000</t>
  </si>
  <si>
    <t>1900599712</t>
  </si>
  <si>
    <t>59226070R</t>
  </si>
  <si>
    <t>deska zákrytová kruhové nádrže DN 3000 se stěnou tl 150mm v 350mm otvor 1x 800x800</t>
  </si>
  <si>
    <t>1577568164</t>
  </si>
  <si>
    <t>899104112R</t>
  </si>
  <si>
    <t>Osazení poklopu nerezového vodotěsného se zdvihacími písty</t>
  </si>
  <si>
    <t>-1607735282</t>
  </si>
  <si>
    <t>13756r012</t>
  </si>
  <si>
    <t>Nerezový poklop 800x800</t>
  </si>
  <si>
    <t>-1253619610</t>
  </si>
  <si>
    <t>"SO03 - ČS, viz D.1.1.2" 1</t>
  </si>
  <si>
    <t>856822770</t>
  </si>
  <si>
    <t xml:space="preserve"> 5,5*5,5*0.2</t>
  </si>
  <si>
    <t>452321131</t>
  </si>
  <si>
    <t>Podkladní a zajišťovací konstrukce z betonu železového v otevřeném výkopu bez zvýšených nároků na prostředí desky pod potrubí, stoky a drobné objekty z betonu tř. C 12/15</t>
  </si>
  <si>
    <t>440089707</t>
  </si>
  <si>
    <t>5,5*5,5*0,1</t>
  </si>
  <si>
    <t>Komunikace pozemní</t>
  </si>
  <si>
    <t>584121108</t>
  </si>
  <si>
    <t>Osazení silničních dílců ze železového betonu s podkladem z kameniva těženého do tl. 40 mm jakéhokoliv druhu a velikosti, na plochu jednotlivě do 15 m2</t>
  </si>
  <si>
    <t>1336518713</t>
  </si>
  <si>
    <t>59381008</t>
  </si>
  <si>
    <t>panel silniční 3,00x1,00x0,18m</t>
  </si>
  <si>
    <t>-1202102387</t>
  </si>
  <si>
    <t>"pod ohlubňový rám" 4</t>
  </si>
  <si>
    <t>912111112</t>
  </si>
  <si>
    <t>Montáž zábrany parkovací tvaru sloupku do výšky 800 mm se zabetonovanou patkou</t>
  </si>
  <si>
    <t>512</t>
  </si>
  <si>
    <t>-1467139058</t>
  </si>
  <si>
    <t>parkovací zábrana pro ochranu pilíře ČS</t>
  </si>
  <si>
    <t>74910167</t>
  </si>
  <si>
    <t>sloupek parkovací sklopný 60x60x800mm Zn základní zámek trojhran</t>
  </si>
  <si>
    <t>-1655902524</t>
  </si>
  <si>
    <t>999000R4</t>
  </si>
  <si>
    <t>Zajištění stability stáv.lampy VO v těsné blízkosti jámy ČS</t>
  </si>
  <si>
    <t>ks</t>
  </si>
  <si>
    <t>1688784849</t>
  </si>
  <si>
    <t>997</t>
  </si>
  <si>
    <t>Přesun sutě</t>
  </si>
  <si>
    <t>997221571R</t>
  </si>
  <si>
    <t>Vodorovná doprava vybouraných hmot bez naložení, ale se složením a s hrubým urovnáním na skládku</t>
  </si>
  <si>
    <t>-1159438748</t>
  </si>
  <si>
    <t>"panely pod ohlubní" 4,896</t>
  </si>
  <si>
    <t>998255111</t>
  </si>
  <si>
    <t>Přesun hmot pro šachty ražené vodorovná dopravní vzdálenost do 100 m při délce svislého přesunu do 75 m</t>
  </si>
  <si>
    <t>1478448889</t>
  </si>
  <si>
    <t>767</t>
  </si>
  <si>
    <t>Konstrukce zámečnické</t>
  </si>
  <si>
    <t>767861011</t>
  </si>
  <si>
    <t>Montáž vnitřních kovových žebříků přímých délky přes 2 do 5 m, ukotvených do betonu</t>
  </si>
  <si>
    <t>-1047210015</t>
  </si>
  <si>
    <t>44983049</t>
  </si>
  <si>
    <t>žebřík venkovní s přímým výstupem a ochranným košem bez suchovodu z nerezové oceli celkem do dl 6m</t>
  </si>
  <si>
    <t>1184601529</t>
  </si>
  <si>
    <t>slez do ČŠ, nerezový žebřík s výsuvným madlem, cca 3,5m</t>
  </si>
  <si>
    <t>3,5</t>
  </si>
  <si>
    <t>767995113</t>
  </si>
  <si>
    <t>Montáž ostatních atypických zámečnických konstrukcí hmotnosti přes 10 do 20 kg</t>
  </si>
  <si>
    <t>KG</t>
  </si>
  <si>
    <t>1721732816</t>
  </si>
  <si>
    <t>"žebřík vč. lezního oddělení" (4,49+1,1)*25</t>
  </si>
  <si>
    <t>"zábradlí v 1,1m" (2*6,0*4+1.1*12)*1.94*1.02</t>
  </si>
  <si>
    <t>767PC001</t>
  </si>
  <si>
    <t>Žebřík do šachty vč. ochranného koše a podesty</t>
  </si>
  <si>
    <t>-253218071</t>
  </si>
  <si>
    <t>4,49+1,1</t>
  </si>
  <si>
    <t>140110PC1</t>
  </si>
  <si>
    <t>Zábradlí ocelové ochranné v 1,1m</t>
  </si>
  <si>
    <t>-931421509</t>
  </si>
  <si>
    <t>6,0*4</t>
  </si>
  <si>
    <t>767996701</t>
  </si>
  <si>
    <t>Demontáž ostatních zámečnických konstrukcí řezáním o hmotnosti jednotlivých dílů do 50 kg</t>
  </si>
  <si>
    <t>491928379</t>
  </si>
  <si>
    <t>998767101</t>
  </si>
  <si>
    <t>Přesun hmot pro zámečnické konstrukce stanovený z hmotnosti přesunovaného materiálu vodorovná dopravní vzdálenost do 50 m v objektech výšky do 6 m</t>
  </si>
  <si>
    <t>-1760556439</t>
  </si>
  <si>
    <t>666879776</t>
  </si>
  <si>
    <t>4,49*1.1</t>
  </si>
  <si>
    <t>34111012</t>
  </si>
  <si>
    <t>kabel instalační jádro Cu plné izolace PVC plášť PVC 450/750V (CYKY) 2x4mm2</t>
  </si>
  <si>
    <t>1516951132</t>
  </si>
  <si>
    <t>210220361</t>
  </si>
  <si>
    <t>Montáž hromosvodného vedení zemnicích desek a tyčí s připojením na svodové nebo uzemňovací vedení bez příslušenství tyčí, délky do 2 m</t>
  </si>
  <si>
    <t>1988181805</t>
  </si>
  <si>
    <t>35442090</t>
  </si>
  <si>
    <t>tyč zemnící 2m FeZn</t>
  </si>
  <si>
    <t>37908208</t>
  </si>
  <si>
    <t>OST</t>
  </si>
  <si>
    <t>Ostatní</t>
  </si>
  <si>
    <t>171201231R</t>
  </si>
  <si>
    <t>Poplatek za uložení stavebního odpadu na recyklační skládce (skládkovné) zeminy a kamení zatříděného do Katalogu odpadů pod kódem 17 05 04</t>
  </si>
  <si>
    <t>2115728296</t>
  </si>
  <si>
    <t>60,136*1.6</t>
  </si>
  <si>
    <t>997013862R</t>
  </si>
  <si>
    <t>Poplatek za uložení stavebního odpadu na recyklační skládce (skládkovné) z armovaného betonu zatříděného do Katalogu odpadů pod kódem 17 01 01</t>
  </si>
  <si>
    <t>-320328879</t>
  </si>
  <si>
    <t>4,896</t>
  </si>
  <si>
    <t>SO 03.1 - Elektropilíř pro provoz ČS</t>
  </si>
  <si>
    <t xml:space="preserve">    711 - Izolace proti vodě, vlhkosti a plynům</t>
  </si>
  <si>
    <t xml:space="preserve">    751 - Vzduchotechnika</t>
  </si>
  <si>
    <t xml:space="preserve">    764 - Konstrukce klempířské</t>
  </si>
  <si>
    <t>711</t>
  </si>
  <si>
    <t>Izolace proti vodě, vlhkosti a plynům</t>
  </si>
  <si>
    <t>711141559</t>
  </si>
  <si>
    <t>Provedení izolace proti zemní vlhkosti pásy přitavením NAIP na ploše vodorovné V</t>
  </si>
  <si>
    <t>17562963</t>
  </si>
  <si>
    <t>"základ elektropilíře</t>
  </si>
  <si>
    <t>"provedení hydroizolace základu nataveným pásem</t>
  </si>
  <si>
    <t>"rozměry: š. 0,65m, dl. 2,5m</t>
  </si>
  <si>
    <t>0,65*2,5</t>
  </si>
  <si>
    <t>62832001</t>
  </si>
  <si>
    <t>pás asfaltový natavitelný oxidovaný tl 3,5mm typu V60 S35 s vložkou ze skleněné rohože, s jemnozrnným minerálním posypem</t>
  </si>
  <si>
    <t>463149996</t>
  </si>
  <si>
    <t>1,625*1,1655 "Přepočtené koeficientem množství</t>
  </si>
  <si>
    <t>998711101</t>
  </si>
  <si>
    <t>Přesun hmot pro izolace proti vodě, vlhkosti a plynům stanovený z hmotnosti přesunovaného materiálu vodorovná dopravní vzdálenost do 50 m v objektech výšky do 6 m</t>
  </si>
  <si>
    <t>-1823036456</t>
  </si>
  <si>
    <t>742420021</t>
  </si>
  <si>
    <t>Montáž společné televizní antény antenního stožáru včetně upevňovacího materiálu</t>
  </si>
  <si>
    <t>1326640475</t>
  </si>
  <si>
    <t>anténa SŘTP</t>
  </si>
  <si>
    <t>"včetně kotevního plechu a mechanického kotvení</t>
  </si>
  <si>
    <t>31686012</t>
  </si>
  <si>
    <t>stožár anténní kov žárový zinek plastová záslepka průměr 48mm délka 2m</t>
  </si>
  <si>
    <t>753008874</t>
  </si>
  <si>
    <t>1264730138</t>
  </si>
  <si>
    <t>751</t>
  </si>
  <si>
    <t>Vzduchotechnika</t>
  </si>
  <si>
    <t>751398021</t>
  </si>
  <si>
    <t>Montáž ostatních zařízení větrací mřížky stěnové, průřezu do 0,040 m2</t>
  </si>
  <si>
    <t>1247295740</t>
  </si>
  <si>
    <t>ochrana větracího otvoru ventilátoru, 200x200mm</t>
  </si>
  <si>
    <t>42972304R</t>
  </si>
  <si>
    <t>mřížka stěnová otevřená jednořadá kovová úhel lamel 0° 0,04m2 (rozměr 200x200mm)</t>
  </si>
  <si>
    <t>2132004083</t>
  </si>
  <si>
    <t>998751101</t>
  </si>
  <si>
    <t>Přesun hmot pro vzduchotechniku stanovený z hmotnosti přesunovaného materiálu vodorovná dopravní vzdálenost do 100 m v objektech výšky do 12 m</t>
  </si>
  <si>
    <t>-1517675588</t>
  </si>
  <si>
    <t>764</t>
  </si>
  <si>
    <t>Konstrukce klempířské</t>
  </si>
  <si>
    <t>764204109</t>
  </si>
  <si>
    <t>Montáž oplechování horních ploch zdí a nadezdívek (atik) rozvinuté šířky přes 400 do 800 mm</t>
  </si>
  <si>
    <t>719954194</t>
  </si>
  <si>
    <t>Poznámka k položce:_x000D_
Poznámka k položce: včetně ukotvení</t>
  </si>
  <si>
    <t>"zastřešení elektropilíře</t>
  </si>
  <si>
    <t>"provedení oplechování titanzinkovým plechem,</t>
  </si>
  <si>
    <t>"rozměry: dl. 2,3m, š=750mm</t>
  </si>
  <si>
    <t>2,3</t>
  </si>
  <si>
    <t>19112346</t>
  </si>
  <si>
    <t>plech TiZn „leskle válcovaný“ svitek š 1000mm tl 1mm</t>
  </si>
  <si>
    <t>-1464450885</t>
  </si>
  <si>
    <t>Poznámka k položce:_x000D_
Poznámka k položce: včetně ukotvení k žb konstrukci</t>
  </si>
  <si>
    <t>998764101</t>
  </si>
  <si>
    <t>Přesun hmot pro konstrukce klempířské stanovený z hmotnosti přesunovaného materiálu vodorovná dopravní vzdálenost do 50 m v objektech výšky do 6 m</t>
  </si>
  <si>
    <t>-2084891092</t>
  </si>
  <si>
    <t>767646412</t>
  </si>
  <si>
    <t>Montáž revizních dveří a dvířek hliníkových, ocelových nebo plastových s rámem jednokřídlových, plochy přes 0,5 do 1 m2</t>
  </si>
  <si>
    <t>611813657</t>
  </si>
  <si>
    <t>1,3*1,3+0,6*0,9</t>
  </si>
  <si>
    <t>55343501R</t>
  </si>
  <si>
    <t>dvířka revizní plechová, uzamykatelná pro rozvaděč, rozměr 1300x1300mm</t>
  </si>
  <si>
    <t>-1843570879</t>
  </si>
  <si>
    <t>55343502R</t>
  </si>
  <si>
    <t>dvířka revizní plechová, uzamykatelná pro ventilátor, rozměr 600x900mm</t>
  </si>
  <si>
    <t>-1943466918</t>
  </si>
  <si>
    <t>631785796</t>
  </si>
  <si>
    <t>460131114</t>
  </si>
  <si>
    <t>Hloubení nezapažených jam ručně včetně urovnání dna s přemístěním výkopku do vzdálenosti 3 m od okraje jámy nebo s naložením na dopravní prostředek v hornině třídy těžitelnosti II skupiny 4</t>
  </si>
  <si>
    <t>90052450</t>
  </si>
  <si>
    <t>výkop pro základy elektropilíře ČS</t>
  </si>
  <si>
    <t>rozměry: š. 0,8m, dl. 3,045m, hl. 1,1m</t>
  </si>
  <si>
    <t>3,045*0,8*1,1</t>
  </si>
  <si>
    <t>460341113</t>
  </si>
  <si>
    <t>Vodorovné přemístění (odvoz) horniny dopravními prostředky včetně složení, bez naložení a rozprostření jakékoliv třídy, na vzdálenost přes 500 do 1000 m</t>
  </si>
  <si>
    <t>332003027</t>
  </si>
  <si>
    <t>460341121</t>
  </si>
  <si>
    <t>Vodorovné přemístění (odvoz) horniny dopravními prostředky včetně složení, bez naložení a rozprostření jakékoliv třídy, na vzdálenost Příplatek k ceně -1113 za každých dalších i započatých 1000 m</t>
  </si>
  <si>
    <t>193294955</t>
  </si>
  <si>
    <t>2,68*9 "Přepočtené koeficientem množství</t>
  </si>
  <si>
    <t>460361121r</t>
  </si>
  <si>
    <t>Poplatek (skládkovné) za uložení zeminy na recyklační skládce zatříděné do Katalogu odpadů pod kódem 17 05 04</t>
  </si>
  <si>
    <t>-1875858730</t>
  </si>
  <si>
    <t>"NÁTOKOVÝ LABYRINT PRAVÝ BŘEH CELKOVÁ PŘESTAVBA A ETAPA 0005 STAVBA č. 6963</t>
  </si>
  <si>
    <t>"SO 01.5 Odlehčovací komora OK 117 EF - Elektropilíř</t>
  </si>
  <si>
    <t>"MONTÁŽ ELEKTROSTAVEBNÍ INSTALACE</t>
  </si>
  <si>
    <t>"přesun přebytečného výkopku na trvalou skládku</t>
  </si>
  <si>
    <t>"výkop pro základy elektropilíře</t>
  </si>
  <si>
    <t>"rozměry: š. 2,65m, dl. 5,15m, hl. 1,05m</t>
  </si>
  <si>
    <t>"výkop pro základy anténního stožáru</t>
  </si>
  <si>
    <t>"rozměry: š. 0,60m, dl. 0,60m, hl. 0,90m</t>
  </si>
  <si>
    <t>14,654</t>
  </si>
  <si>
    <t>"zásyp výkopu pro základy elektropilíře</t>
  </si>
  <si>
    <t>-10,317</t>
  </si>
  <si>
    <t>460641114R</t>
  </si>
  <si>
    <t>Základové konstrukce základ bez bednění do rostlé zeminy z monolitického betonu tř. C 20/25</t>
  </si>
  <si>
    <t>-809128743</t>
  </si>
  <si>
    <t>460661512</t>
  </si>
  <si>
    <t>Kabelové lože z písku včetně podsypu, zhutnění a urovnání povrchu pro kabely nn zakryté plastovou fólií, šířky přes 25 do 50 cm</t>
  </si>
  <si>
    <t>1076434548</t>
  </si>
  <si>
    <t>460742132</t>
  </si>
  <si>
    <t>Osazení kabelových prostupů včetně utěsnění a spárování z trub plastových do rýhy, bez výkopových prací s obetonováním, vnitřního průměru přes 10 do 15 cm</t>
  </si>
  <si>
    <t>-937081342</t>
  </si>
  <si>
    <t>elektroinstlační trubky tuhé do prostupů (jen část uložená svisle + v základu pilíře)</t>
  </si>
  <si>
    <t>"PVC SN12 DN150, celkem 3x" 3*(2,5+1,5)</t>
  </si>
  <si>
    <t>"PVC SN12 DN100, celkem 4x" 4*(2,5+1,5)</t>
  </si>
  <si>
    <t>460742122</t>
  </si>
  <si>
    <t>Osazení kabelových prostupů včetně utěsnění a spárování z trub plastových do rýhy, bez výkopových prací s obsypem z písku, vnitřního průměru přes 10 do 15 cm</t>
  </si>
  <si>
    <t>-1161402569</t>
  </si>
  <si>
    <t>elektroinstlační trubky tuhé volně s obsypem z písku</t>
  </si>
  <si>
    <t>"PVC SN12 DN150, celkem 3x" (2,0+10,0+15,0)-3*1,5</t>
  </si>
  <si>
    <t>"PVC SN12 DN100, celkem 4x" (2*3,0+4,0+11,0)-4*1,5</t>
  </si>
  <si>
    <t>28612001</t>
  </si>
  <si>
    <t>trubka kanalizační PVC plnostěnná třívrstvá DN 160x1000mm SN12</t>
  </si>
  <si>
    <t>-1782874832</t>
  </si>
  <si>
    <t xml:space="preserve">elektroinstlační trubky tuhé volně </t>
  </si>
  <si>
    <t>"PVC SN12 DN150, celkem 3x" (2,0+10,0+15,0)+3*(2,5)</t>
  </si>
  <si>
    <t>28612203</t>
  </si>
  <si>
    <t>koleno kanalizační plastové PVC KG DN 160/90° SN12/16</t>
  </si>
  <si>
    <t>1581350533</t>
  </si>
  <si>
    <t>28611118</t>
  </si>
  <si>
    <t>trubka kanalizační PVC DN 110x1000mm SN8</t>
  </si>
  <si>
    <t>488681827</t>
  </si>
  <si>
    <t>"PVC SN12 DN100, celkem 4x" (2*3,0+4,0+11,0)+4*2,5</t>
  </si>
  <si>
    <t>28611353</t>
  </si>
  <si>
    <t>koleno kanalizační PVC KG 110x87°</t>
  </si>
  <si>
    <t>1336871710</t>
  </si>
  <si>
    <t>460901215R</t>
  </si>
  <si>
    <t>Pilíř z cihel VPC 290x140x65mm bez koncového dílu bez výkopu a základu, rozměr 2,245x0,6x2,0</t>
  </si>
  <si>
    <t>1453780075</t>
  </si>
  <si>
    <t>59341210</t>
  </si>
  <si>
    <t>deska stropní plná PZD 890x290x65mm</t>
  </si>
  <si>
    <t>1665133955</t>
  </si>
  <si>
    <t>469981111</t>
  </si>
  <si>
    <t>Přesun hmot pro pomocné stavební práce při elektromontážích dopravní vzdálenost do 1 000 m</t>
  </si>
  <si>
    <t>-302823031</t>
  </si>
  <si>
    <t>SO 04 - Nový přívodní kabel NN</t>
  </si>
  <si>
    <t xml:space="preserve">      998 - Přesun hmot</t>
  </si>
  <si>
    <t>899914111</t>
  </si>
  <si>
    <t>Montáž ocelové chráničky v otevřeném výkopu vnějšího průměru D 159 x 10 mm</t>
  </si>
  <si>
    <t>-1139329678</t>
  </si>
  <si>
    <t>nový přívodní kabel NN, kabel pod pojízdnou plochou do oc.chráničky</t>
  </si>
  <si>
    <t>"2 úseky, odměřeno ze sit." 15,0+21,0</t>
  </si>
  <si>
    <t>55283924</t>
  </si>
  <si>
    <t>trubka ocelová bezešvá hladká jakost 11 353 159x8,0mm</t>
  </si>
  <si>
    <t>544315957</t>
  </si>
  <si>
    <t>998272201</t>
  </si>
  <si>
    <t>Přesun hmot pro trubní vedení z ocelových trub svařovaných pro vodovody, plynovody, teplovody, shybky, produktovody v otevřeném výkopu dopravní vzdálenost do 15 m</t>
  </si>
  <si>
    <t>-1594730828</t>
  </si>
  <si>
    <t>1847576281</t>
  </si>
  <si>
    <t>210192673R</t>
  </si>
  <si>
    <t>530028217</t>
  </si>
  <si>
    <t>210220001</t>
  </si>
  <si>
    <t>Montáž uzemňovacího vedení s upevněním, propojením a připojením pomocí svorek na povrchu vodičů FeZn páskou průřezu do 120 mm2</t>
  </si>
  <si>
    <t>-602842260</t>
  </si>
  <si>
    <t>uzemňovací pásek FeZN 30x4mm</t>
  </si>
  <si>
    <t>60,0</t>
  </si>
  <si>
    <t>241497683</t>
  </si>
  <si>
    <t>""hmotnost 1,00m=0,95kg</t>
  </si>
  <si>
    <t>0.95*60,0</t>
  </si>
  <si>
    <t>57*1,15 "Přepočtené koeficientem množství</t>
  </si>
  <si>
    <t>210812033</t>
  </si>
  <si>
    <t>Montáž izolovaných kabelů měděných do 1 kV bez ukončení plných nebo laněných kulatých (např. CYKY, CHKE-R) uložených volně nebo v liště počtu a průřezu žil 4x6 až 10 mm2</t>
  </si>
  <si>
    <t>-205549871</t>
  </si>
  <si>
    <t>nový přívodní kabel NN, CYKY J4x10mm2</t>
  </si>
  <si>
    <t>59,3</t>
  </si>
  <si>
    <t>34111076</t>
  </si>
  <si>
    <t>kabel instalační jádro Cu plné izolace PVC plášť PVC 450/750V (CYKY) 4x10mm2</t>
  </si>
  <si>
    <t>-792700635</t>
  </si>
  <si>
    <t>59,3*1,15 "Přepočtené koeficientem množství</t>
  </si>
  <si>
    <t>460010024</t>
  </si>
  <si>
    <t>KM</t>
  </si>
  <si>
    <t>1366836181</t>
  </si>
  <si>
    <t>59,3/1000</t>
  </si>
  <si>
    <t>460161143</t>
  </si>
  <si>
    <t>Hloubení zapažených i nezapažených kabelových rýh ručně včetně urovnání dna s přemístěním výkopku do vzdálenosti 3 m od okraje jámy nebo s naložením na dopravní prostředek šířky 35 cm hloubky 50 cm v hornině třídy těžitelnosti II skupiny 4</t>
  </si>
  <si>
    <t>1926550652</t>
  </si>
  <si>
    <t>460461153</t>
  </si>
  <si>
    <t>Zásyp kabelových rýh strojně v omezeném prostoru s přemístěním sypaniny ze vzdálenosti do 10 m, s uložením výkopku ve vrstvách včetně zhutnění a urovnání povrchu šířky 35 cm hloubky 50 cm v hornině třídy těžitelnosti II skupiny 4</t>
  </si>
  <si>
    <t>-577812595</t>
  </si>
  <si>
    <t>460661412</t>
  </si>
  <si>
    <t>Kabelové lože z písku včetně podsypu, zhutnění a urovnání povrchu pro kabely nn zakryté plastovými deskami (materiál ve specifikaci), šířky přes 25 do 50 cm</t>
  </si>
  <si>
    <t>1909779650</t>
  </si>
  <si>
    <t>34575113</t>
  </si>
  <si>
    <t>deska kabelová krycí PE červená, 300x2mm</t>
  </si>
  <si>
    <t>716851886</t>
  </si>
  <si>
    <t>460671113</t>
  </si>
  <si>
    <t>Výstražná fólie z PVC pro krytí kabelů včetně vyrovnání povrchu rýhy, rozvinutí a uložení fólie šířky do 34 cm</t>
  </si>
  <si>
    <t>-2110362280</t>
  </si>
  <si>
    <t>-1758456802</t>
  </si>
  <si>
    <t>SO 05 - Obnova zpevněných ploch</t>
  </si>
  <si>
    <t xml:space="preserve">    5 - Komunikace</t>
  </si>
  <si>
    <t>111151121</t>
  </si>
  <si>
    <t>Pokosení trávníku při souvislé ploše do 1000 m2 parkového v rovině nebo svahu do 1:5</t>
  </si>
  <si>
    <t>-658351474</t>
  </si>
  <si>
    <t>113106190</t>
  </si>
  <si>
    <t>Rozebrání dílců vozovek a ploch s přemístěním hmot na skládku na vzdálenost do 3 m nebo s naložením na dopravní prostředek, ze silničních dílců jakýchkoliv rozměrů, s ložem z kameniva nebo živice strojně plochy jednotlivě do 50 m2 se spárami vyplněnými kamenivem</t>
  </si>
  <si>
    <t>-1362438316</t>
  </si>
  <si>
    <t xml:space="preserve">215,0"panely" </t>
  </si>
  <si>
    <t>113107341</t>
  </si>
  <si>
    <t>Odstranění podkladů nebo krytů strojně plochy jednotlivě do 50 m2 s přemístěním hmot na skládku na vzdálenost do 3 m nebo s naložením na dopravní prostředek živičných, o tl. vrstvy do 50 mm</t>
  </si>
  <si>
    <t>2089467787</t>
  </si>
  <si>
    <t>"obrusná vrstva</t>
  </si>
  <si>
    <t>50,0"ul.Papírenská"</t>
  </si>
  <si>
    <t>113107162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</si>
  <si>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</si>
  <si>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-2008798482</t>
  </si>
  <si>
    <t>113107331</t>
  </si>
  <si>
    <t>Odstranění podkladů nebo krytů strojně plochy jednotlivě do 50 m2 s přemístěním hmot na skládku na vzdálenost do 3 m nebo s naložením na dopravní prostředek z betonu prostého, o tl. vrstvy přes 100 do 150 mm</t>
  </si>
  <si>
    <t>1967005001</t>
  </si>
  <si>
    <t>"Podkladní vrstvy</t>
  </si>
  <si>
    <t>113107182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</si>
  <si>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</si>
  <si>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>1873885617</t>
  </si>
  <si>
    <t>"ložní vrstva</t>
  </si>
  <si>
    <t>450,0"areálová komunikace" + 50,0"ul.Papírenská"</t>
  </si>
  <si>
    <t>121151103</t>
  </si>
  <si>
    <t>Sejmutí ornice strojně při souvislé ploše do 100 m2, tl. vrstvy do 200 mm</t>
  </si>
  <si>
    <t>-392191498</t>
  </si>
  <si>
    <t>rozsah obnovy plochy zeleně odhadem dle výpisu povrchů v PP</t>
  </si>
  <si>
    <t>"dešťová kan.: v zeleni celkem 135,1m" 135,1*2,0</t>
  </si>
  <si>
    <t>"spl.kan.: v zeleni celkem 14,1m " 14,1*2,0</t>
  </si>
  <si>
    <t>"ČS: 5,5x5,5m"  (5,5+2,0)^2</t>
  </si>
  <si>
    <t>122252514</t>
  </si>
  <si>
    <t>Odkopávky a prokopávky zapažené pro silnice a dálnice strojně v hornině třídy těžitelnosti I přes 100 do 500 m3</t>
  </si>
  <si>
    <t>2045168400</t>
  </si>
  <si>
    <t>"Předpokládaná těžitelnost: 3.tř.= 50 %, 4.tř.= 50 %</t>
  </si>
  <si>
    <t>"V případě výskytu málo únosné zeminy bude provedena sanace podloží</t>
  </si>
  <si>
    <t>"Přesný způsob sanace včetně tloušťky sanovaného podloží bude určen geologem při výstavbě</t>
  </si>
  <si>
    <t>"Odhadovaná tloušťka sanace v případě potřeby činí 500 mm</t>
  </si>
  <si>
    <t>"ul. Papírenská" 50,0*0,5*0,5</t>
  </si>
  <si>
    <t>122452204</t>
  </si>
  <si>
    <t>Odkopávky a prokopávky nezapažené pro silnice a dálnice strojně v hornině třídy těžitelnosti II přes 100 do 500 m3</t>
  </si>
  <si>
    <t>-685262293</t>
  </si>
  <si>
    <t>-784305968</t>
  </si>
  <si>
    <t>"Vodorovné přemístění přebytečné zeminy na skládku</t>
  </si>
  <si>
    <t>A12</t>
  </si>
  <si>
    <t>12,5</t>
  </si>
  <si>
    <t>Vodorovné přemístění výkopku nebo sypaniny po suchu na obvyklém dopravním prostředku, bez naložení výkopku, avšak se složením bez rozhrnutí z horniny třídy těžitelnosti II na vzdálenost skupiny 4 a 5 na vzdálenost přes 9 000 do 10 000 m</t>
  </si>
  <si>
    <t>-879074539</t>
  </si>
  <si>
    <t>A13</t>
  </si>
  <si>
    <t>181351003</t>
  </si>
  <si>
    <t>Rozprostření a urovnání ornice v rovině nebo ve svahu sklonu do 1:5 strojně při souvislé ploše do 100 m2, tl. vrstvy do 200 mm</t>
  </si>
  <si>
    <t>1144169103</t>
  </si>
  <si>
    <t>181411131</t>
  </si>
  <si>
    <t>Založení trávníku na půdě předem připravené plochy do 1000 m2 výsevem včetně utažení parkového v rovině nebo na svahu do 1:5</t>
  </si>
  <si>
    <t>-703080496</t>
  </si>
  <si>
    <t>00572410</t>
  </si>
  <si>
    <t>osivo směs travní parková</t>
  </si>
  <si>
    <t>1404869583</t>
  </si>
  <si>
    <t>354,65</t>
  </si>
  <si>
    <t>354,65*0,03 "Přepočtené koeficientem množství</t>
  </si>
  <si>
    <t>181951112</t>
  </si>
  <si>
    <t>Úprava pláně vyrovnáním výškových rozdílů strojně v hornině třídy těžitelnosti I, skupiny 1 až 3 se zhutněním</t>
  </si>
  <si>
    <t>228721463</t>
  </si>
  <si>
    <t>úprava pláně pod zpevněnými plochami</t>
  </si>
  <si>
    <t xml:space="preserve">450,0 "areálová komunikace" </t>
  </si>
  <si>
    <t>215,0 "panely"</t>
  </si>
  <si>
    <t>50,0 "ul.Papírenská"</t>
  </si>
  <si>
    <t>80,0 "Nezpevněné parkovací plochy</t>
  </si>
  <si>
    <t>185803111</t>
  </si>
  <si>
    <t>Ošetření trávníku jednorázové v rovině nebo na svahu do 1:5</t>
  </si>
  <si>
    <t>1674517987</t>
  </si>
  <si>
    <t>185804215</t>
  </si>
  <si>
    <t>Vypletí v rovině nebo na svahu do 1:5 trávníku po výsevu</t>
  </si>
  <si>
    <t>-351971245</t>
  </si>
  <si>
    <t>185804312</t>
  </si>
  <si>
    <t>Zalití rostlin vodou plochy záhonů jednotlivě přes 20 m2</t>
  </si>
  <si>
    <t>1419943027</t>
  </si>
  <si>
    <t>""Závlaha trávníků při osetí"</t>
  </si>
  <si>
    <t>A19</t>
  </si>
  <si>
    <t>354,65 "m2" * 0.3 "m3</t>
  </si>
  <si>
    <t>185811211</t>
  </si>
  <si>
    <t>Vyhrabání trávníku souvislé plochy do 1000 m2 v rovině nebo na svahu do 1:5</t>
  </si>
  <si>
    <t>1272831010</t>
  </si>
  <si>
    <t>451579777</t>
  </si>
  <si>
    <t>Podklad nebo lože pod dlažbu (přídlažbu) Příplatek k cenám za každých dalších i započatých 10 mm tloušťky podkladu nebo lože z kameniva těženého</t>
  </si>
  <si>
    <t>-1863390813</t>
  </si>
  <si>
    <t>+10mm tl.lože pod panely (celkem 50mm)</t>
  </si>
  <si>
    <t>Komunikace</t>
  </si>
  <si>
    <t>564861111</t>
  </si>
  <si>
    <t>Podklad ze štěrkodrti ŠD s rozprostřením a zhutněním, po zhutnění tl. 200 mm</t>
  </si>
  <si>
    <t>234044541</t>
  </si>
  <si>
    <t>450,0"areálová komunikace" + 215,0"panely" + 50,0"ul.Papírenská"</t>
  </si>
  <si>
    <t>"Nezpevněné parkovací plochy</t>
  </si>
  <si>
    <t>80,0</t>
  </si>
  <si>
    <t>564871111</t>
  </si>
  <si>
    <t>Podklad ze štěrkodrti ŠD s rozprostřením a zhutněním, po zhutnění tl. 250 mm</t>
  </si>
  <si>
    <t>-59803239</t>
  </si>
  <si>
    <t>"ul. Papírenská" 2*50,0</t>
  </si>
  <si>
    <t>564921411</t>
  </si>
  <si>
    <t>Podklad nebo podsyp z asfaltového recyklátu s rozprostřením a zhutněním plochy přes 100 m2, po zhutnění tl. 60 mm</t>
  </si>
  <si>
    <t>-2110256612</t>
  </si>
  <si>
    <t>450,0"areálová komunikace"</t>
  </si>
  <si>
    <t>565145111r</t>
  </si>
  <si>
    <t>Asfaltový beton vrstva podkladní ACP 16 (obalované kamenivo střednězrnné - OKS) s rozprostřením a zhutněním v pruhu šířky přes 1,5 do 3 m, po zhutnění tl. 60 mm</t>
  </si>
  <si>
    <t>-334656564</t>
  </si>
  <si>
    <t>567122111r</t>
  </si>
  <si>
    <t>Podklad ze směsi stmelené cementem SC bez dilatačních spár, s rozprostřením a zhutněním SC C 8/10 (KSC I), po zhutnění tl. 120 mm</t>
  </si>
  <si>
    <t>509075372</t>
  </si>
  <si>
    <t>573231107</t>
  </si>
  <si>
    <t>Postřik spojovací PS bez posypu kamenivem ze silniční emulze, v množství 0,40 kg/m2</t>
  </si>
  <si>
    <t>525835083</t>
  </si>
  <si>
    <t>573111112</t>
  </si>
  <si>
    <t>Postřik infiltrační PI z asfaltu silničního s posypem kamenivem, v množství 1,00 kg/m2</t>
  </si>
  <si>
    <t>1723972243</t>
  </si>
  <si>
    <t>577134211r</t>
  </si>
  <si>
    <t>Asfaltový beton vrstva obrusná ACO 11 (ABS) s rozprostřením a se zhutněním z nemodifikovaného asfaltu v pruhu šířky do 3 m tř. II, po zhutnění tl. 40 mm</t>
  </si>
  <si>
    <t>1708055358</t>
  </si>
  <si>
    <t>577154211r</t>
  </si>
  <si>
    <t>Asfaltový beton vrstva obrusná ACO 11 (ABS) s rozprostřením a se zhutněním z nemodifikovaného asfaltu v pruhu šířky do 3 m tř. II, po zhutnění tl. 60 mm</t>
  </si>
  <si>
    <t>-562818336</t>
  </si>
  <si>
    <t>584121112</t>
  </si>
  <si>
    <t>Osazení silničních dílců ze železového betonu s podkladem z kameniva těženého do tl. 40 mm jakéhokoliv druhu a velikosti, na plochu jednotlivě přes 200 m2</t>
  </si>
  <si>
    <t>726141773</t>
  </si>
  <si>
    <t>1561829340</t>
  </si>
  <si>
    <t>215*0,278 "Přepočtené koeficientem množství</t>
  </si>
  <si>
    <t>599441111</t>
  </si>
  <si>
    <t>Vyplnění spár mezi silničními dílci jakékoliv tloušťky kamenivem těženým</t>
  </si>
  <si>
    <t>-60174857</t>
  </si>
  <si>
    <t>72*3,0</t>
  </si>
  <si>
    <t>919112223</t>
  </si>
  <si>
    <t>Řezání dilatačních spár v živičném krytu vytvoření komůrky pro těsnící zálivku šířky 15 mm, hloubky 30 mm</t>
  </si>
  <si>
    <t>144630778</t>
  </si>
  <si>
    <t>napojení nového a starého povrchu, ul. Papírenská (odhadem)</t>
  </si>
  <si>
    <t>40,0</t>
  </si>
  <si>
    <t>919121223</t>
  </si>
  <si>
    <t>Utěsnění dilatačních spár zálivkou za studena v cementobetonovém nebo živičném krytu včetně adhezního nátěru bez těsnicího profilu pod zálivkou, pro komůrky šířky 15 mm, hloubky 30 mm</t>
  </si>
  <si>
    <t>-751265627</t>
  </si>
  <si>
    <t>919726123</t>
  </si>
  <si>
    <t>Geotextilie netkaná pro ochranu, separaci nebo filtraci měrná hmotnost přes 300 do 500 g/m2</t>
  </si>
  <si>
    <t>1663683623</t>
  </si>
  <si>
    <t>"ul. Papírenská" 50,0</t>
  </si>
  <si>
    <t>919735112</t>
  </si>
  <si>
    <t>Řezání stávajícího živičného krytu nebo podkladu hloubky přes 50 do 100 mm</t>
  </si>
  <si>
    <t>1947255377</t>
  </si>
  <si>
    <t>ul. Papírenská (odhadem), řezání stávajícího krytu</t>
  </si>
  <si>
    <t>997221551</t>
  </si>
  <si>
    <t>Vodorovná doprava suti bez naložení, ale se složením a s hrubým urovnáním ze sypkých materiálů, na vzdálenost do 1 km</t>
  </si>
  <si>
    <t>-15701135</t>
  </si>
  <si>
    <t>997221559</t>
  </si>
  <si>
    <t>Vodorovná doprava suti bez naložení, ale se složením a s hrubým urovnáním Příplatek k ceně za každý další i započatý 1 km přes 1 km</t>
  </si>
  <si>
    <t>-648037808</t>
  </si>
  <si>
    <t>447,7*9</t>
  </si>
  <si>
    <t>998225111</t>
  </si>
  <si>
    <t>Přesun hmot pro komunikace s krytem z kameniva, monolitickým betonovým nebo živičným dopravní vzdálenost do 200 m jakékoliv délky objektu</t>
  </si>
  <si>
    <t>1753193928</t>
  </si>
  <si>
    <t>997221615r</t>
  </si>
  <si>
    <t>Poplatek za uložení stavebního odpadu na skládce (skládkovné) z prostého betonu zatříděného do Katalogu odpadů pod kódem 17 01 01</t>
  </si>
  <si>
    <t>1153103801</t>
  </si>
  <si>
    <t>997221625r</t>
  </si>
  <si>
    <t>Poplatek za uložení stavebního odpadu na skládce (skládkovné) z armovaného betonu zatříděného do Katalogu odpadů pod kódem 17 01 01</t>
  </si>
  <si>
    <t>-882175057</t>
  </si>
  <si>
    <t>997221645r</t>
  </si>
  <si>
    <t>Poplatek za uložení stavebního odpadu na skládce (skládkovné) asfaltového bez obsahu dehtu zatříděného do Katalogu odpadů pod kódem 17 03 02</t>
  </si>
  <si>
    <t>620521419</t>
  </si>
  <si>
    <t>4,9+110,0</t>
  </si>
  <si>
    <t>997221655r</t>
  </si>
  <si>
    <t>1082117433</t>
  </si>
  <si>
    <t>A57</t>
  </si>
  <si>
    <t>230,55</t>
  </si>
  <si>
    <t>D57</t>
  </si>
  <si>
    <t>(2*12,5)*1.6</t>
  </si>
  <si>
    <t>pr_ochrany</t>
  </si>
  <si>
    <t>celkový průměr ochrany kořenů</t>
  </si>
  <si>
    <t>142,31</t>
  </si>
  <si>
    <t>SO 06 - Sadové úpravy</t>
  </si>
  <si>
    <t>111212211</t>
  </si>
  <si>
    <t>Odstranění nevhodných dřevin průměru kmene do 100 mm výšky do 1 m s odstraněním pařezu do 100 m2 v rovině nebo na svahu do 1:5</t>
  </si>
  <si>
    <t>-720915392</t>
  </si>
  <si>
    <t>dle dendrologické tabulky (E.6, příloha č.5)</t>
  </si>
  <si>
    <t>"č.56" 2,0</t>
  </si>
  <si>
    <t>"č.57" 3,0</t>
  </si>
  <si>
    <t>"č.61" 1,5</t>
  </si>
  <si>
    <t>111212351</t>
  </si>
  <si>
    <t>Odstranění nevhodných dřevin průměru kmene do 100 mm výšky přes 1 m s odstraněním pařezu do 100 m2 v rovině nebo na svahu do 1:5</t>
  </si>
  <si>
    <t>1123013937</t>
  </si>
  <si>
    <t>dle dendrologické tabulky</t>
  </si>
  <si>
    <t>"č.58" 1,5</t>
  </si>
  <si>
    <t>"č.80" 2,0</t>
  </si>
  <si>
    <t>"č.81" 3,0</t>
  </si>
  <si>
    <t>"č.123" 50,0</t>
  </si>
  <si>
    <t>111301111</t>
  </si>
  <si>
    <t>Sejmutí drnu tl. do 100 mm, v jakékoliv ploše</t>
  </si>
  <si>
    <t>1806901873</t>
  </si>
  <si>
    <t>"stromy" 14*(1,0*1,0)</t>
  </si>
  <si>
    <t>"keře" 297*(0,8*0,8)</t>
  </si>
  <si>
    <t>112151311</t>
  </si>
  <si>
    <t>Pokácení stromu postupné bez spouštění částí kmene a koruny o průměru na řezné ploše pařezu přes 100 do 200 mm</t>
  </si>
  <si>
    <t>-2114008123</t>
  </si>
  <si>
    <t>"č.20, 26, 27, 37, 51, 76, 77, 92, 97" 9</t>
  </si>
  <si>
    <t>112151312</t>
  </si>
  <si>
    <t>Pokácení stromu postupné bez spouštění částí kmene a koruny o průměru na řezné ploše pařezu přes 200 do 300 mm</t>
  </si>
  <si>
    <t>-1899316205</t>
  </si>
  <si>
    <t>"č.25, 71, 99, 122" 4</t>
  </si>
  <si>
    <t>112151313</t>
  </si>
  <si>
    <t>Pokácení stromu postupné bez spouštění částí kmene a koruny o průměru na řezné ploše pařezu přes 300 do 400 mm</t>
  </si>
  <si>
    <t>-709312134</t>
  </si>
  <si>
    <t>"č.100, 111" 2</t>
  </si>
  <si>
    <t>112201111</t>
  </si>
  <si>
    <t>Odstranění pařezu v rovině nebo na svahu do 1:5 o průměru pařezu na řezné ploše do 200 mm</t>
  </si>
  <si>
    <t>-1058960436</t>
  </si>
  <si>
    <t>112201112</t>
  </si>
  <si>
    <t>Odstranění pařezu v rovině nebo na svahu do 1:5 o průměru pařezu na řezné ploše přes 200 do 300 mm</t>
  </si>
  <si>
    <t>1722887843</t>
  </si>
  <si>
    <t>112201113</t>
  </si>
  <si>
    <t>Odstranění pařezu v rovině nebo na svahu do 1:5 o průměru pařezu na řezné ploše přes 300 do 400 mm</t>
  </si>
  <si>
    <t>-1352658636</t>
  </si>
  <si>
    <t>119005155</t>
  </si>
  <si>
    <t>Vytyčení výsadeb s rozmístěním rostlin dle projektové dokumentace solitérních přes 50 kusů</t>
  </si>
  <si>
    <t>374415825</t>
  </si>
  <si>
    <t>dle návrhu výsadeb, TZ str.8</t>
  </si>
  <si>
    <t>"stromy" 14</t>
  </si>
  <si>
    <t>"keře" 297</t>
  </si>
  <si>
    <t>347235771</t>
  </si>
  <si>
    <t>(297*0,4+14*1,0)*0,5</t>
  </si>
  <si>
    <t>2137243115</t>
  </si>
  <si>
    <t>183101215</t>
  </si>
  <si>
    <t>Hloubení jamek pro vysazování rostlin v zemině skupiny 1 až 4 s výměnou půdy z 50% v rovině nebo na svahu do 1:5, objemu přes 0,125 do 0,40 m3</t>
  </si>
  <si>
    <t>-1209012469</t>
  </si>
  <si>
    <t>10321100</t>
  </si>
  <si>
    <t>zahradní substrát pro výsadbu VL</t>
  </si>
  <si>
    <t>1044749779</t>
  </si>
  <si>
    <t>297*0,2 "Přepočtené koeficientem množství</t>
  </si>
  <si>
    <t>103650R1</t>
  </si>
  <si>
    <t>Půdní kondicionér</t>
  </si>
  <si>
    <t>-1081930090</t>
  </si>
  <si>
    <t>směs pro zlepšení vlastnosti zeminy a pomoc při zadržení vody</t>
  </si>
  <si>
    <t>"keře menší, 30g/ks" (10+157+121)*30/1000</t>
  </si>
  <si>
    <t>"keře větší, 75g/ks" 3*3*75/1000</t>
  </si>
  <si>
    <t>183101221</t>
  </si>
  <si>
    <t>Hloubení jamek pro vysazování rostlin v zemině skupiny 1 až 4 s výměnou půdy z 50% v rovině nebo na svahu do 1:5, objemu přes 0,40 do 1,00 m3</t>
  </si>
  <si>
    <t>-354206577</t>
  </si>
  <si>
    <t>1752505942</t>
  </si>
  <si>
    <t>50% výměna zeminy</t>
  </si>
  <si>
    <t>"stromy, 50% z (objem jámy - drenáž)" 14*(1,0-1,0*1,0*0,25)*0,5</t>
  </si>
  <si>
    <t>215014457</t>
  </si>
  <si>
    <t>"stromy, 350g/ks" 14*350/1000</t>
  </si>
  <si>
    <t>58343930</t>
  </si>
  <si>
    <t>kamenivo drcené hrubé frakce 16/32</t>
  </si>
  <si>
    <t>-1812100483</t>
  </si>
  <si>
    <t>drenážní vrstva</t>
  </si>
  <si>
    <t>"stromy" 14*1,0*1,0*0,25*1,7*1,23</t>
  </si>
  <si>
    <t>184102112</t>
  </si>
  <si>
    <t>Výsadba dřeviny s balem do předem vyhloubené jamky se zalitím v rovině nebo na svahu do 1:5, při průměru balu přes 200 do 300 mm</t>
  </si>
  <si>
    <t>-1889722829</t>
  </si>
  <si>
    <t>02650603R</t>
  </si>
  <si>
    <t>dřín obecný</t>
  </si>
  <si>
    <t>-1102273127</t>
  </si>
  <si>
    <t>02650604R</t>
  </si>
  <si>
    <t>líska obecná</t>
  </si>
  <si>
    <t>1360382751</t>
  </si>
  <si>
    <t>02650605R</t>
  </si>
  <si>
    <t>brslen evropský</t>
  </si>
  <si>
    <t>-1524331424</t>
  </si>
  <si>
    <t>02650606R</t>
  </si>
  <si>
    <t>ptačí zob obecný</t>
  </si>
  <si>
    <t>-1819529130</t>
  </si>
  <si>
    <t>02650607R</t>
  </si>
  <si>
    <t>meruzalka alpská</t>
  </si>
  <si>
    <t>146671773</t>
  </si>
  <si>
    <t>02650608R</t>
  </si>
  <si>
    <t>bez černý</t>
  </si>
  <si>
    <t>787043925</t>
  </si>
  <si>
    <t>184102116</t>
  </si>
  <si>
    <t>Výsadba dřeviny s balem do předem vyhloubené jamky se zalitím v rovině nebo na svahu do 1:5, při průměru balu přes 600 do 800 mm</t>
  </si>
  <si>
    <t>-669899320</t>
  </si>
  <si>
    <t>02650301R</t>
  </si>
  <si>
    <t>javor mléč /Acer platanoides/ ok 8-10</t>
  </si>
  <si>
    <t>413617292</t>
  </si>
  <si>
    <t>02650442R</t>
  </si>
  <si>
    <t>habr obecný /Carpinus betulus/ ok 8-10</t>
  </si>
  <si>
    <t>1696934763</t>
  </si>
  <si>
    <t>0265046R1</t>
  </si>
  <si>
    <t>dub zimní /Quercus petraea/ ok 8-10</t>
  </si>
  <si>
    <t>1641199969</t>
  </si>
  <si>
    <t>02650601R</t>
  </si>
  <si>
    <t>třešeň ptačí /Prunus avium ´Korcia´/ ok 8-10</t>
  </si>
  <si>
    <t>1420819041</t>
  </si>
  <si>
    <t>02650602R</t>
  </si>
  <si>
    <t>hrušeň obecná /Pyrus communis/ ok 8-10</t>
  </si>
  <si>
    <t>-1989110932</t>
  </si>
  <si>
    <t>184215133</t>
  </si>
  <si>
    <t>Ukotvení dřeviny kůly v rovině nebo na svahu do 1:5 třemi kůly, délky přes 2 do 3 m</t>
  </si>
  <si>
    <t>2124039325</t>
  </si>
  <si>
    <t>60591255</t>
  </si>
  <si>
    <t>kůl vyvazovací dřevěný impregnovaný D 8cm dl 2,5m</t>
  </si>
  <si>
    <t>156918415</t>
  </si>
  <si>
    <t>14*3 "Přepočtené koeficientem množství</t>
  </si>
  <si>
    <t>184215412</t>
  </si>
  <si>
    <t>Zhotovení závlahové mísy u solitérních dřevin v rovině nebo na svahu do 1:5, o průměru mísy přes 0,5 do 1 m</t>
  </si>
  <si>
    <t>768010328</t>
  </si>
  <si>
    <t>103911000</t>
  </si>
  <si>
    <t>kůra mulčovací VL</t>
  </si>
  <si>
    <t>-163654149</t>
  </si>
  <si>
    <t>14*1,0*1,0*0,1</t>
  </si>
  <si>
    <t>184501141</t>
  </si>
  <si>
    <t>Zhotovení obalu kmene z rákosové nebo kokosové rohože v rovině nebo na svahu do 1:5</t>
  </si>
  <si>
    <t>-1929637696</t>
  </si>
  <si>
    <t>1,8*0,25*14</t>
  </si>
  <si>
    <t>61894003</t>
  </si>
  <si>
    <t>rákos ohradový neloupaný 60x200cm</t>
  </si>
  <si>
    <t>-243576516</t>
  </si>
  <si>
    <t>1,8*0,25*14*1,1</t>
  </si>
  <si>
    <t>184806112</t>
  </si>
  <si>
    <t>Řez stromů, keřů nebo růží průklestem stromů netrnitých, o průměru koruny přes 2 do 4 m</t>
  </si>
  <si>
    <t>-126311091</t>
  </si>
  <si>
    <t>povýsadbový řez stromů</t>
  </si>
  <si>
    <t>184813121</t>
  </si>
  <si>
    <t>Ochrana dřevin před okusem zvěří ručně v rovině nebo ve svahu do 1:5, pletivem, výšky do 2 m</t>
  </si>
  <si>
    <t>-767283923</t>
  </si>
  <si>
    <t>184813162</t>
  </si>
  <si>
    <t>Zřízení ochranného nátěru kmene stromu do výšky 1 m, obvodu kmene přes 180 do 250 mm</t>
  </si>
  <si>
    <t>1569914729</t>
  </si>
  <si>
    <t>18481300R1</t>
  </si>
  <si>
    <t>Ochranný nátěr pro ochranu před klimatickými vlivy</t>
  </si>
  <si>
    <t>779440094</t>
  </si>
  <si>
    <t>"stromy, prům. 300g/ks" 14*300/1000</t>
  </si>
  <si>
    <t>184813211</t>
  </si>
  <si>
    <t>Ochranné oplocení kořenové zóny stromu v rovině nebo na svahu do 1:5, výšky do 1500 mm</t>
  </si>
  <si>
    <t>-1944238402</t>
  </si>
  <si>
    <t>vyznačení chráněného kořenového prostoru před započetíms tavebních prací</t>
  </si>
  <si>
    <t>"ochrana typu A" 10*(60+50+40+70+26+32+45+45+60+32+30+32+60+10+40+40+30+30+30+30+20)/100</t>
  </si>
  <si>
    <t>"ochrana typu B" 7*(24+20+27+32+20+31+35+32+23+27+40+23+40+29)/100</t>
  </si>
  <si>
    <t>"ochrana typu C"</t>
  </si>
  <si>
    <t>5*(10+10+10+10+26+10+27+10+10+10+3+10+10+10+10+13+11+13+11+20+20+10+10+20+20+10+13+17+10+30+20+51+10+10+13+10+10+20+10+10+30+40+20)/100</t>
  </si>
  <si>
    <t>celková délka oplocení kořenů (2*PI*r)</t>
  </si>
  <si>
    <t>2*PI*(pr_ochrany/2)</t>
  </si>
  <si>
    <t>184813511</t>
  </si>
  <si>
    <t>Chemické odplevelení půdy před založením kultury, trávníku nebo zpevněných ploch ručně o jakékoli výměře postřikem na široko v rovině nebo na svahu do 1:5</t>
  </si>
  <si>
    <t>-316054108</t>
  </si>
  <si>
    <t>184814211</t>
  </si>
  <si>
    <t>Míchání vegetačních substrátů ručně přehozením přes síto</t>
  </si>
  <si>
    <t>827333374</t>
  </si>
  <si>
    <t>"stromy" 7,0</t>
  </si>
  <si>
    <t>"kěře" 59,4</t>
  </si>
  <si>
    <t>184818231</t>
  </si>
  <si>
    <t>Ochrana kmene bedněním před poškozením stavebním provozem zřízení včetně odstranění výšky bednění do 2 m průměru kmene do 300 mm</t>
  </si>
  <si>
    <t>-1953729061</t>
  </si>
  <si>
    <t>"ochrana typu A" 8</t>
  </si>
  <si>
    <t>"ochrana typu B" 7</t>
  </si>
  <si>
    <t>"ochrana typu C" 35</t>
  </si>
  <si>
    <t>184818232</t>
  </si>
  <si>
    <t>Ochrana kmene bedněním před poškozením stavebním provozem zřízení včetně odstranění výšky bednění do 2 m průměru kmene přes 300 do 500 mm</t>
  </si>
  <si>
    <t>-914279284</t>
  </si>
  <si>
    <t>"ochrana typu A" 7</t>
  </si>
  <si>
    <t>"ochrana typu B" 8</t>
  </si>
  <si>
    <t>"ochrana typu C" 6</t>
  </si>
  <si>
    <t>184818233</t>
  </si>
  <si>
    <t>Ochrana kmene bedněním před poškozením stavebním provozem zřízení včetně odstranění výšky bednění do 2 m průměru kmene přes 500 do 700 mm</t>
  </si>
  <si>
    <t>1443560709</t>
  </si>
  <si>
    <t>"ochrana typu A" 5</t>
  </si>
  <si>
    <t>"ochrana typu B" 0</t>
  </si>
  <si>
    <t>"ochrana typu C" 1</t>
  </si>
  <si>
    <t>184818235</t>
  </si>
  <si>
    <t>Ochrana kmene bedněním před poškozením stavebním provozem zřízení včetně odstranění výšky bednění do 2 m průměru kmene přes 900 do 1100 mm</t>
  </si>
  <si>
    <t>-7159929</t>
  </si>
  <si>
    <t>"ochrana typu A" 1</t>
  </si>
  <si>
    <t>184911421</t>
  </si>
  <si>
    <t>Mulčování vysazených rostlin mulčovací kůrou, tl. do 100 mm v rovině nebo na svahu do 1:5</t>
  </si>
  <si>
    <t>-1366702904</t>
  </si>
  <si>
    <t>"keře (orientačně)" 297*(0,8*0,8)</t>
  </si>
  <si>
    <t>1752219499</t>
  </si>
  <si>
    <t>190,08*0,1</t>
  </si>
  <si>
    <t>185802114</t>
  </si>
  <si>
    <t>Hnojení půdy nebo trávníku v rovině nebo na svahu do 1:5 umělým hnojivem s rozdělením k jednotlivým rostlinám</t>
  </si>
  <si>
    <t>-2086801173</t>
  </si>
  <si>
    <t>pomalu rozpustné hnojivo, při výsadbě</t>
  </si>
  <si>
    <t>"stromy, 50g/ks" 14*50/1000</t>
  </si>
  <si>
    <t>"keře menší, 10g/ks" (10+157+121)*10/1000</t>
  </si>
  <si>
    <t>"keře větší, 30g/ks" 3*3*30/1000</t>
  </si>
  <si>
    <t>3,85*0,001 "Přepočtené koeficientem množství</t>
  </si>
  <si>
    <t>10390015R</t>
  </si>
  <si>
    <t>pomalu rozpostné hnojivo s pozvolným uvolňováním živin</t>
  </si>
  <si>
    <t>-160762097</t>
  </si>
  <si>
    <t>185804311</t>
  </si>
  <si>
    <t>Zalití rostlin vodou plochy záhonů jednotlivě do 20 m2</t>
  </si>
  <si>
    <t>-1244292139</t>
  </si>
  <si>
    <t>zálivka po výsadbě</t>
  </si>
  <si>
    <t>"stromy, 100l/ks" 14*100/1000</t>
  </si>
  <si>
    <t>"keře, 10l/keř" 297*10/1000</t>
  </si>
  <si>
    <t>185851121</t>
  </si>
  <si>
    <t>Dovoz vody pro zálivku rostlin na vzdálenost do 1000 m</t>
  </si>
  <si>
    <t>1275485707</t>
  </si>
  <si>
    <t>185851129</t>
  </si>
  <si>
    <t>Příplatek k dovozu vody pro zálivku rostlin do 1000 m ZKD 1000 m</t>
  </si>
  <si>
    <t>-644198098</t>
  </si>
  <si>
    <t>4,37*9</t>
  </si>
  <si>
    <t>871143202</t>
  </si>
  <si>
    <t>Kapková závlaha osazená pod povrchem položení geotextílie</t>
  </si>
  <si>
    <t>207883739</t>
  </si>
  <si>
    <t>oddělení drenážní vrstvy od zeminy</t>
  </si>
  <si>
    <t>"stromy" 14*1,3*1,3</t>
  </si>
  <si>
    <t>69311060</t>
  </si>
  <si>
    <t>geotextilie netkaná separační, ochranná, filtrační, drenážní PP 200g/m2</t>
  </si>
  <si>
    <t>-2052159747</t>
  </si>
  <si>
    <t>23,66*1,2 "Přepočtené koeficientem množství</t>
  </si>
  <si>
    <t>998231411</t>
  </si>
  <si>
    <t>Přesun hmot pro sadovnické a krajinářské úpravy - ručně bez užití mechanizace vodorovná dopravní vzdálenost do 100 m</t>
  </si>
  <si>
    <t>2017599858</t>
  </si>
  <si>
    <t>-1847316182</t>
  </si>
  <si>
    <t>66,4*1,6</t>
  </si>
  <si>
    <t>106,24*1,7 "Přepočtené koeficientem množství</t>
  </si>
  <si>
    <t>VRN - Vedlejší rozpočtové náklady</t>
  </si>
  <si>
    <t>NUS - Náklady s umístěním stavby</t>
  </si>
  <si>
    <t>VRN6 - Územní vlivy</t>
  </si>
  <si>
    <t>VRN7 - Provozní vlivy</t>
  </si>
  <si>
    <t>VRN9 - Ostatní náklady</t>
  </si>
  <si>
    <t>NUS</t>
  </si>
  <si>
    <t>Náklady s umístěním stavby</t>
  </si>
  <si>
    <t>030001000</t>
  </si>
  <si>
    <t>Zařízení staveniště</t>
  </si>
  <si>
    <t>1024</t>
  </si>
  <si>
    <t>-217316625</t>
  </si>
  <si>
    <t>VRN6</t>
  </si>
  <si>
    <t>Územní vlivy</t>
  </si>
  <si>
    <t>060001000</t>
  </si>
  <si>
    <t>-397579406</t>
  </si>
  <si>
    <t>VRN7</t>
  </si>
  <si>
    <t>Provozní vlivy</t>
  </si>
  <si>
    <t>070001000</t>
  </si>
  <si>
    <t>-311289728</t>
  </si>
  <si>
    <t>VRN9</t>
  </si>
  <si>
    <t>090001000</t>
  </si>
  <si>
    <t>-249151785</t>
  </si>
  <si>
    <t>ON - Ostatní náklady</t>
  </si>
  <si>
    <t>Zajištění DIRu</t>
  </si>
  <si>
    <t>KČ</t>
  </si>
  <si>
    <t>-1257800612</t>
  </si>
  <si>
    <t>Vytýčení sítí</t>
  </si>
  <si>
    <t>-100999728</t>
  </si>
  <si>
    <t>012002000</t>
  </si>
  <si>
    <t>Geodetické práce</t>
  </si>
  <si>
    <t>2108760807</t>
  </si>
  <si>
    <t>2.1</t>
  </si>
  <si>
    <t>Provozní řád</t>
  </si>
  <si>
    <t>KPL</t>
  </si>
  <si>
    <t>1628357077</t>
  </si>
  <si>
    <t>Poznámka k položce:_x000D_
Provozní řád – Provozní řád pro nové stoky a objekty na nich.</t>
  </si>
  <si>
    <t>DSPS včetně geodetického zaměření dle vyhl. č. 499/2006 Sb. příl. č. 3 i v digitálním zpracování</t>
  </si>
  <si>
    <t>701413631</t>
  </si>
  <si>
    <t>Náklady na dopracování detailů RPD</t>
  </si>
  <si>
    <t>-1466652446</t>
  </si>
  <si>
    <t>Náklady na dopravní značení dle DIO</t>
  </si>
  <si>
    <t>407668442</t>
  </si>
  <si>
    <t>7a</t>
  </si>
  <si>
    <t>Čerpání po dobu realizace stavby</t>
  </si>
  <si>
    <t>-108845117</t>
  </si>
  <si>
    <t>Poznámka k položce:_x000D_
Čerpání po dobu realizace stavby bude zajištěno provizorními čerpadly, která budou umístěna v provizorních studnách na dně výkopů.</t>
  </si>
  <si>
    <t>Kopané inženýrsko-geologické sondy</t>
  </si>
  <si>
    <t>1583837789</t>
  </si>
  <si>
    <t>Hutnicí zkoušky</t>
  </si>
  <si>
    <t>-629494552</t>
  </si>
  <si>
    <t>9.1</t>
  </si>
  <si>
    <t>Povodňový plán</t>
  </si>
  <si>
    <t>844733490</t>
  </si>
  <si>
    <t>Havarijní plán</t>
  </si>
  <si>
    <t>1839466339</t>
  </si>
  <si>
    <t>Povolení ke kácení</t>
  </si>
  <si>
    <t>-1567557758</t>
  </si>
  <si>
    <t>SEZNAM FIGUR</t>
  </si>
  <si>
    <t>Výměra</t>
  </si>
  <si>
    <t>SO/ SO 01</t>
  </si>
  <si>
    <t>Použití figury:</t>
  </si>
  <si>
    <t>Sedlové lože z betonu prostého bez zvýšených nároků na prostředí tř. C 12/15 otevřený výkop</t>
  </si>
  <si>
    <t>Obsypání potrubí strojně sypaninou bez prohození, uloženou do 3 m</t>
  </si>
  <si>
    <t>Hloubení zapažených rýh šířky do 2000 mm v nesoudržných horninách třídy těžitelnosti I skupiny 3 ručně</t>
  </si>
  <si>
    <t>Příplatek za ztížení vykopávky v blízkosti podzemního vedení</t>
  </si>
  <si>
    <t>Vodorovné přemístění přes 50 do 500 m výkopku/sypaniny z horniny třídy těžitelnosti I skupiny 1 až 3</t>
  </si>
  <si>
    <t>Vodorovné přemístění přes 9 000 do 10000 m výkopku/sypaniny z horniny třídy těžitelnosti I skupiny 1 až 3</t>
  </si>
  <si>
    <t>Nakládání výkopku z hornin třídy těžitelnosti I skupiny 1 až 3 do 100 m3</t>
  </si>
  <si>
    <t>Uložení sypaniny na skládky nebo meziskládky</t>
  </si>
  <si>
    <t>Hloubení nezapažených rýh šířky přes 800 do 2 000 mm strojně s urovnáním dna do předepsaného profilu a spádu v hornině třídy těžitelnosti I skupiny 3 přes 100 d</t>
  </si>
  <si>
    <t>Hloubení zapažených rýh šířky do 2000 mm v nesoudržných horninách třídy těžitelnosti II skupiny 4 ručně</t>
  </si>
  <si>
    <t>Vodorovné přemístění přes 50 do 500 m výkopku/sypaniny z hornin třídy těžitelnosti II skupiny 4 a 5</t>
  </si>
  <si>
    <t>Vodorovné přemístění přes 9 000 do 10000 m výkopku/sypaniny z horniny třídy těžitelnosti II skupiny 4 a 5</t>
  </si>
  <si>
    <t>Nakládání výkopku z hornin třídy těžitelnosti II skupiny 4 a 5 do 100 m3</t>
  </si>
  <si>
    <t>Hloubení nezapažených rýh šířky přes 800 do 2 000 mm strojně s urovnáním dna do předepsaného profilu a spádu v hornině třídy těžitelnosti II skupiny 4 přes 100</t>
  </si>
  <si>
    <t>Montáž potrubí z trub kameninových hrdlových s integrovaným těsněním výkop sklon do 20 % DN 300</t>
  </si>
  <si>
    <t>Zásyp jam, šachet rýh nebo kolem objektů sypaninou se zhutněním</t>
  </si>
  <si>
    <t>Trativod z drenážních trubek korugovaných PE-HD SN 4 perforace 360° včetně lože otevřený výkop DN 100 pro liniové stavby</t>
  </si>
  <si>
    <t>Monitoring stoky jakékoli výšky na nové kanalizaci</t>
  </si>
  <si>
    <t>Krytí potrubí z plastů výstražnou fólií z PVC 34cm</t>
  </si>
  <si>
    <t>Podkladní desky z betonu prostého bez zvýšených nároků na prostředí tř. C 12/15 otevřený výkop</t>
  </si>
  <si>
    <t>Lože pod potrubí otevřený výkop ze štěrkopísku</t>
  </si>
  <si>
    <t>Montáž kanalizačního potrubí korugovaného SN 10 z polypropylenu DN 200</t>
  </si>
  <si>
    <t>Signalizační vodič DN přes 150 mm na potrubí</t>
  </si>
  <si>
    <t>Kanalizační potrubí z tvrdého PVC jednovrstvé tuhost třídy SN8 DN 160</t>
  </si>
  <si>
    <t>Zřízení hnaného pažení a rozepření stěn rýh hl do 2 m</t>
  </si>
  <si>
    <t>Odstranění hnaného pažení a rozepření stěn rýh hl do 2 m</t>
  </si>
  <si>
    <t>Zřízení hnaného pažení a rozepření stěn rýh hl přes 2 do 4 m</t>
  </si>
  <si>
    <t>Odstranění hnaného pažení a rozepření stěn rýh hl přes 2 do 4 m</t>
  </si>
  <si>
    <t>SO/ SO 02</t>
  </si>
  <si>
    <t>Odkopávky a prokopávky v hornině třídy těžitelnosti I, skupiny 3 ručně</t>
  </si>
  <si>
    <t>Montáž potrubí z trub kameninových hrdlových s integrovaným těsněním výkop sklon do 20 % DN 200</t>
  </si>
  <si>
    <t>Montáž potrubí z trub litinových hrdlových s integrovaným těsněním otevřený výkop DN 200</t>
  </si>
  <si>
    <t>Montáž kanalizačního potrubí z PE SDR11 otevřený výkop sklon do 20 % svařovaných na tupo D 110x10 mm</t>
  </si>
  <si>
    <t>Tlaková zkouška vodou potrubí DN 100 nebo 125</t>
  </si>
  <si>
    <t>SO/ SO 05</t>
  </si>
  <si>
    <t>A4</t>
  </si>
  <si>
    <t>B4</t>
  </si>
  <si>
    <t>"Nezpevněná parkovací plochy</t>
  </si>
  <si>
    <t>C4</t>
  </si>
  <si>
    <t>"Celkem: A4+B4"</t>
  </si>
  <si>
    <t>SO/ SO 06</t>
  </si>
  <si>
    <t>Ochranné oplocení kořenové zóny stromu v rovině nebo na svahu do 1:5 v do 1500 mm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</si>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</sst>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000000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4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8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8" fillId="0" borderId="4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3" fillId="0" borderId="0" xfId="0" applyFont="1" applyAlignment="1">
      <alignment horizontal="left" vertical="top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horizontal="left" vertical="center" wrapText="1"/>
    </xf>
    <xf numFmtId="0" fontId="22" fillId="4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4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0" fontId="27" fillId="0" borderId="0" xfId="0" applyFont="1" applyAlignment="1" applyProtection="1">
      <alignment vertical="center"/>
    </xf>
    <xf numFmtId="0" fontId="22" fillId="4" borderId="8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  <xf numFmtId="0" fontId="42" fillId="0" borderId="1" xfId="0" applyFont="1" applyBorder="1" applyAlignment="1">
      <alignment horizontal="center" vertical="center" wrapText="1"/>
    </xf>
    <xf numFmtId="49" fontId="44" fillId="0" borderId="1" xfId="0" applyNumberFormat="1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/>
    </xf>
    <xf numFmtId="0" fontId="43" fillId="0" borderId="29" xfId="0" applyFont="1" applyBorder="1" applyAlignment="1">
      <alignment horizontal="left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top"/>
    </xf>
    <xf numFmtId="14" fontId="2" fillId="2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70"/>
  <sheetViews>
    <sheetView showGridLines="0" tabSelected="1" workbookViewId="0">
      <selection activeCell="AN9" sqref="AN9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pans="1:74" s="1" customFormat="1" ht="36.9" customHeight="1">
      <c r="AR2" s="394"/>
      <c r="AS2" s="394"/>
      <c r="AT2" s="394"/>
      <c r="AU2" s="394"/>
      <c r="AV2" s="394"/>
      <c r="AW2" s="394"/>
      <c r="AX2" s="394"/>
      <c r="AY2" s="394"/>
      <c r="AZ2" s="394"/>
      <c r="BA2" s="394"/>
      <c r="BB2" s="394"/>
      <c r="BC2" s="394"/>
      <c r="BD2" s="394"/>
      <c r="BE2" s="394"/>
      <c r="BS2" s="20" t="s">
        <v>6</v>
      </c>
      <c r="BT2" s="20" t="s">
        <v>7</v>
      </c>
    </row>
    <row r="3" spans="1:74" s="1" customFormat="1" ht="6.9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pans="1:74" s="1" customFormat="1" ht="24.9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pans="1:74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78" t="s">
        <v>14</v>
      </c>
      <c r="L5" s="379"/>
      <c r="M5" s="379"/>
      <c r="N5" s="379"/>
      <c r="O5" s="379"/>
      <c r="P5" s="379"/>
      <c r="Q5" s="379"/>
      <c r="R5" s="379"/>
      <c r="S5" s="379"/>
      <c r="T5" s="379"/>
      <c r="U5" s="379"/>
      <c r="V5" s="379"/>
      <c r="W5" s="379"/>
      <c r="X5" s="379"/>
      <c r="Y5" s="379"/>
      <c r="Z5" s="379"/>
      <c r="AA5" s="379"/>
      <c r="AB5" s="379"/>
      <c r="AC5" s="379"/>
      <c r="AD5" s="379"/>
      <c r="AE5" s="379"/>
      <c r="AF5" s="379"/>
      <c r="AG5" s="379"/>
      <c r="AH5" s="379"/>
      <c r="AI5" s="379"/>
      <c r="AJ5" s="379"/>
      <c r="AK5" s="379"/>
      <c r="AL5" s="379"/>
      <c r="AM5" s="379"/>
      <c r="AN5" s="379"/>
      <c r="AO5" s="379"/>
      <c r="AP5" s="25"/>
      <c r="AQ5" s="25"/>
      <c r="AR5" s="23"/>
      <c r="BE5" s="375" t="s">
        <v>15</v>
      </c>
      <c r="BS5" s="20" t="s">
        <v>6</v>
      </c>
    </row>
    <row r="6" spans="1:74" s="1" customFormat="1" ht="36.9" customHeight="1">
      <c r="B6" s="24"/>
      <c r="C6" s="25"/>
      <c r="D6" s="31" t="s">
        <v>16</v>
      </c>
      <c r="E6" s="25"/>
      <c r="F6" s="25"/>
      <c r="G6" s="25"/>
      <c r="H6" s="25"/>
      <c r="I6" s="25"/>
      <c r="J6" s="25"/>
      <c r="K6" s="380" t="s">
        <v>17</v>
      </c>
      <c r="L6" s="379"/>
      <c r="M6" s="379"/>
      <c r="N6" s="379"/>
      <c r="O6" s="379"/>
      <c r="P6" s="379"/>
      <c r="Q6" s="379"/>
      <c r="R6" s="379"/>
      <c r="S6" s="379"/>
      <c r="T6" s="379"/>
      <c r="U6" s="379"/>
      <c r="V6" s="379"/>
      <c r="W6" s="379"/>
      <c r="X6" s="379"/>
      <c r="Y6" s="379"/>
      <c r="Z6" s="379"/>
      <c r="AA6" s="379"/>
      <c r="AB6" s="379"/>
      <c r="AC6" s="379"/>
      <c r="AD6" s="379"/>
      <c r="AE6" s="379"/>
      <c r="AF6" s="379"/>
      <c r="AG6" s="379"/>
      <c r="AH6" s="379"/>
      <c r="AI6" s="379"/>
      <c r="AJ6" s="379"/>
      <c r="AK6" s="379"/>
      <c r="AL6" s="379"/>
      <c r="AM6" s="379"/>
      <c r="AN6" s="379"/>
      <c r="AO6" s="379"/>
      <c r="AP6" s="25"/>
      <c r="AQ6" s="25"/>
      <c r="AR6" s="23"/>
      <c r="BE6" s="376"/>
      <c r="BS6" s="20" t="s">
        <v>6</v>
      </c>
    </row>
    <row r="7" spans="1:74" s="1" customFormat="1" ht="12" customHeight="1">
      <c r="B7" s="24"/>
      <c r="C7" s="25"/>
      <c r="D7" s="32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2" t="s">
        <v>20</v>
      </c>
      <c r="AL7" s="25"/>
      <c r="AM7" s="25"/>
      <c r="AN7" s="30" t="s">
        <v>21</v>
      </c>
      <c r="AO7" s="25"/>
      <c r="AP7" s="25"/>
      <c r="AQ7" s="25"/>
      <c r="AR7" s="23"/>
      <c r="BE7" s="376"/>
      <c r="BS7" s="20" t="s">
        <v>6</v>
      </c>
    </row>
    <row r="8" spans="1:74" s="1" customFormat="1" ht="12" customHeight="1">
      <c r="B8" s="24"/>
      <c r="C8" s="25"/>
      <c r="D8" s="32" t="s">
        <v>22</v>
      </c>
      <c r="E8" s="25"/>
      <c r="F8" s="25"/>
      <c r="G8" s="25"/>
      <c r="H8" s="25"/>
      <c r="I8" s="25"/>
      <c r="J8" s="25"/>
      <c r="K8" s="30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2" t="s">
        <v>24</v>
      </c>
      <c r="AL8" s="25"/>
      <c r="AM8" s="25"/>
      <c r="AN8" s="430">
        <v>45674</v>
      </c>
      <c r="AO8" s="25"/>
      <c r="AP8" s="25"/>
      <c r="AQ8" s="25"/>
      <c r="AR8" s="23"/>
      <c r="BE8" s="376"/>
      <c r="BS8" s="20" t="s">
        <v>6</v>
      </c>
    </row>
    <row r="9" spans="1:74" s="1" customFormat="1" ht="29.25" customHeight="1">
      <c r="B9" s="24"/>
      <c r="C9" s="25"/>
      <c r="D9" s="29" t="s">
        <v>25</v>
      </c>
      <c r="E9" s="25"/>
      <c r="F9" s="25"/>
      <c r="G9" s="25"/>
      <c r="H9" s="25"/>
      <c r="I9" s="25"/>
      <c r="J9" s="25"/>
      <c r="K9" s="34" t="s">
        <v>26</v>
      </c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9" t="s">
        <v>27</v>
      </c>
      <c r="AL9" s="25"/>
      <c r="AM9" s="25"/>
      <c r="AN9" s="34" t="s">
        <v>28</v>
      </c>
      <c r="AO9" s="25"/>
      <c r="AP9" s="25"/>
      <c r="AQ9" s="25"/>
      <c r="AR9" s="23"/>
      <c r="BE9" s="376"/>
      <c r="BS9" s="20" t="s">
        <v>6</v>
      </c>
    </row>
    <row r="10" spans="1:74" s="1" customFormat="1" ht="12" customHeight="1">
      <c r="B10" s="24"/>
      <c r="C10" s="25"/>
      <c r="D10" s="32" t="s">
        <v>29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2" t="s">
        <v>30</v>
      </c>
      <c r="AL10" s="25"/>
      <c r="AM10" s="25"/>
      <c r="AN10" s="30" t="s">
        <v>31</v>
      </c>
      <c r="AO10" s="25"/>
      <c r="AP10" s="25"/>
      <c r="AQ10" s="25"/>
      <c r="AR10" s="23"/>
      <c r="BE10" s="376"/>
      <c r="BS10" s="20" t="s">
        <v>6</v>
      </c>
    </row>
    <row r="11" spans="1:74" s="1" customFormat="1" ht="18.45" customHeight="1">
      <c r="B11" s="24"/>
      <c r="C11" s="25"/>
      <c r="D11" s="25"/>
      <c r="E11" s="30" t="s">
        <v>32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2" t="s">
        <v>33</v>
      </c>
      <c r="AL11" s="25"/>
      <c r="AM11" s="25"/>
      <c r="AN11" s="30" t="s">
        <v>31</v>
      </c>
      <c r="AO11" s="25"/>
      <c r="AP11" s="25"/>
      <c r="AQ11" s="25"/>
      <c r="AR11" s="23"/>
      <c r="BE11" s="376"/>
      <c r="BS11" s="20" t="s">
        <v>6</v>
      </c>
    </row>
    <row r="12" spans="1:74" s="1" customFormat="1" ht="6.9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76"/>
      <c r="BS12" s="20" t="s">
        <v>6</v>
      </c>
    </row>
    <row r="13" spans="1:74" s="1" customFormat="1" ht="12" customHeight="1">
      <c r="B13" s="24"/>
      <c r="C13" s="25"/>
      <c r="D13" s="32" t="s">
        <v>34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2" t="s">
        <v>30</v>
      </c>
      <c r="AL13" s="25"/>
      <c r="AM13" s="25"/>
      <c r="AN13" s="35" t="s">
        <v>35</v>
      </c>
      <c r="AO13" s="25"/>
      <c r="AP13" s="25"/>
      <c r="AQ13" s="25"/>
      <c r="AR13" s="23"/>
      <c r="BE13" s="376"/>
      <c r="BS13" s="20" t="s">
        <v>6</v>
      </c>
    </row>
    <row r="14" spans="1:74" ht="13.2">
      <c r="B14" s="24"/>
      <c r="C14" s="25"/>
      <c r="D14" s="25"/>
      <c r="E14" s="381" t="s">
        <v>35</v>
      </c>
      <c r="F14" s="382"/>
      <c r="G14" s="382"/>
      <c r="H14" s="382"/>
      <c r="I14" s="382"/>
      <c r="J14" s="382"/>
      <c r="K14" s="382"/>
      <c r="L14" s="382"/>
      <c r="M14" s="382"/>
      <c r="N14" s="382"/>
      <c r="O14" s="382"/>
      <c r="P14" s="382"/>
      <c r="Q14" s="382"/>
      <c r="R14" s="382"/>
      <c r="S14" s="382"/>
      <c r="T14" s="382"/>
      <c r="U14" s="382"/>
      <c r="V14" s="382"/>
      <c r="W14" s="382"/>
      <c r="X14" s="382"/>
      <c r="Y14" s="382"/>
      <c r="Z14" s="382"/>
      <c r="AA14" s="382"/>
      <c r="AB14" s="382"/>
      <c r="AC14" s="382"/>
      <c r="AD14" s="382"/>
      <c r="AE14" s="382"/>
      <c r="AF14" s="382"/>
      <c r="AG14" s="382"/>
      <c r="AH14" s="382"/>
      <c r="AI14" s="382"/>
      <c r="AJ14" s="382"/>
      <c r="AK14" s="32" t="s">
        <v>33</v>
      </c>
      <c r="AL14" s="25"/>
      <c r="AM14" s="25"/>
      <c r="AN14" s="35" t="s">
        <v>35</v>
      </c>
      <c r="AO14" s="25"/>
      <c r="AP14" s="25"/>
      <c r="AQ14" s="25"/>
      <c r="AR14" s="23"/>
      <c r="BE14" s="376"/>
      <c r="BS14" s="20" t="s">
        <v>6</v>
      </c>
    </row>
    <row r="15" spans="1:74" s="1" customFormat="1" ht="6.9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76"/>
      <c r="BS15" s="20" t="s">
        <v>4</v>
      </c>
    </row>
    <row r="16" spans="1:74" s="1" customFormat="1" ht="12" customHeight="1">
      <c r="B16" s="24"/>
      <c r="C16" s="25"/>
      <c r="D16" s="32" t="s">
        <v>36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2" t="s">
        <v>30</v>
      </c>
      <c r="AL16" s="25"/>
      <c r="AM16" s="25"/>
      <c r="AN16" s="30" t="s">
        <v>31</v>
      </c>
      <c r="AO16" s="25"/>
      <c r="AP16" s="25"/>
      <c r="AQ16" s="25"/>
      <c r="AR16" s="23"/>
      <c r="BE16" s="376"/>
      <c r="BS16" s="20" t="s">
        <v>4</v>
      </c>
    </row>
    <row r="17" spans="1:71" s="1" customFormat="1" ht="18.45" customHeight="1">
      <c r="B17" s="24"/>
      <c r="C17" s="25"/>
      <c r="D17" s="25"/>
      <c r="E17" s="30" t="s">
        <v>37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2" t="s">
        <v>33</v>
      </c>
      <c r="AL17" s="25"/>
      <c r="AM17" s="25"/>
      <c r="AN17" s="30" t="s">
        <v>31</v>
      </c>
      <c r="AO17" s="25"/>
      <c r="AP17" s="25"/>
      <c r="AQ17" s="25"/>
      <c r="AR17" s="23"/>
      <c r="BE17" s="376"/>
      <c r="BS17" s="20" t="s">
        <v>38</v>
      </c>
    </row>
    <row r="18" spans="1:71" s="1" customFormat="1" ht="6.9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76"/>
      <c r="BS18" s="20" t="s">
        <v>6</v>
      </c>
    </row>
    <row r="19" spans="1:71" s="1" customFormat="1" ht="12" customHeight="1">
      <c r="B19" s="24"/>
      <c r="C19" s="25"/>
      <c r="D19" s="32" t="s">
        <v>39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2" t="s">
        <v>30</v>
      </c>
      <c r="AL19" s="25"/>
      <c r="AM19" s="25"/>
      <c r="AN19" s="30" t="s">
        <v>31</v>
      </c>
      <c r="AO19" s="25"/>
      <c r="AP19" s="25"/>
      <c r="AQ19" s="25"/>
      <c r="AR19" s="23"/>
      <c r="BE19" s="376"/>
      <c r="BS19" s="20" t="s">
        <v>6</v>
      </c>
    </row>
    <row r="20" spans="1:71" s="1" customFormat="1" ht="18.45" customHeight="1">
      <c r="B20" s="24"/>
      <c r="C20" s="25"/>
      <c r="D20" s="25"/>
      <c r="E20" s="30" t="s">
        <v>37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2" t="s">
        <v>33</v>
      </c>
      <c r="AL20" s="25"/>
      <c r="AM20" s="25"/>
      <c r="AN20" s="30" t="s">
        <v>31</v>
      </c>
      <c r="AO20" s="25"/>
      <c r="AP20" s="25"/>
      <c r="AQ20" s="25"/>
      <c r="AR20" s="23"/>
      <c r="BE20" s="376"/>
      <c r="BS20" s="20" t="s">
        <v>4</v>
      </c>
    </row>
    <row r="21" spans="1:71" s="1" customFormat="1" ht="6.9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76"/>
    </row>
    <row r="22" spans="1:71" s="1" customFormat="1" ht="12" customHeight="1">
      <c r="B22" s="24"/>
      <c r="C22" s="25"/>
      <c r="D22" s="32" t="s">
        <v>40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76"/>
    </row>
    <row r="23" spans="1:71" s="1" customFormat="1" ht="47.25" customHeight="1">
      <c r="B23" s="24"/>
      <c r="C23" s="25"/>
      <c r="D23" s="25"/>
      <c r="E23" s="383" t="s">
        <v>41</v>
      </c>
      <c r="F23" s="383"/>
      <c r="G23" s="383"/>
      <c r="H23" s="383"/>
      <c r="I23" s="383"/>
      <c r="J23" s="383"/>
      <c r="K23" s="383"/>
      <c r="L23" s="383"/>
      <c r="M23" s="383"/>
      <c r="N23" s="383"/>
      <c r="O23" s="383"/>
      <c r="P23" s="383"/>
      <c r="Q23" s="383"/>
      <c r="R23" s="383"/>
      <c r="S23" s="383"/>
      <c r="T23" s="383"/>
      <c r="U23" s="383"/>
      <c r="V23" s="383"/>
      <c r="W23" s="383"/>
      <c r="X23" s="383"/>
      <c r="Y23" s="383"/>
      <c r="Z23" s="383"/>
      <c r="AA23" s="383"/>
      <c r="AB23" s="383"/>
      <c r="AC23" s="383"/>
      <c r="AD23" s="383"/>
      <c r="AE23" s="383"/>
      <c r="AF23" s="383"/>
      <c r="AG23" s="383"/>
      <c r="AH23" s="383"/>
      <c r="AI23" s="383"/>
      <c r="AJ23" s="383"/>
      <c r="AK23" s="383"/>
      <c r="AL23" s="383"/>
      <c r="AM23" s="383"/>
      <c r="AN23" s="383"/>
      <c r="AO23" s="25"/>
      <c r="AP23" s="25"/>
      <c r="AQ23" s="25"/>
      <c r="AR23" s="23"/>
      <c r="BE23" s="376"/>
    </row>
    <row r="24" spans="1:71" s="1" customFormat="1" ht="6.9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76"/>
    </row>
    <row r="25" spans="1:71" s="1" customFormat="1" ht="6.9" customHeight="1">
      <c r="B25" s="24"/>
      <c r="C25" s="25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5"/>
      <c r="AQ25" s="25"/>
      <c r="AR25" s="23"/>
      <c r="BE25" s="376"/>
    </row>
    <row r="26" spans="1:71" s="2" customFormat="1" ht="25.95" customHeight="1">
      <c r="A26" s="38"/>
      <c r="B26" s="39"/>
      <c r="C26" s="40"/>
      <c r="D26" s="41" t="s">
        <v>42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384">
        <f>ROUND(AG54,2)</f>
        <v>0</v>
      </c>
      <c r="AL26" s="385"/>
      <c r="AM26" s="385"/>
      <c r="AN26" s="385"/>
      <c r="AO26" s="385"/>
      <c r="AP26" s="40"/>
      <c r="AQ26" s="40"/>
      <c r="AR26" s="43"/>
      <c r="BE26" s="376"/>
    </row>
    <row r="27" spans="1:71" s="2" customFormat="1" ht="6.9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3"/>
      <c r="BE27" s="376"/>
    </row>
    <row r="28" spans="1:71" s="2" customFormat="1" ht="13.2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386" t="s">
        <v>43</v>
      </c>
      <c r="M28" s="386"/>
      <c r="N28" s="386"/>
      <c r="O28" s="386"/>
      <c r="P28" s="386"/>
      <c r="Q28" s="40"/>
      <c r="R28" s="40"/>
      <c r="S28" s="40"/>
      <c r="T28" s="40"/>
      <c r="U28" s="40"/>
      <c r="V28" s="40"/>
      <c r="W28" s="386" t="s">
        <v>44</v>
      </c>
      <c r="X28" s="386"/>
      <c r="Y28" s="386"/>
      <c r="Z28" s="386"/>
      <c r="AA28" s="386"/>
      <c r="AB28" s="386"/>
      <c r="AC28" s="386"/>
      <c r="AD28" s="386"/>
      <c r="AE28" s="386"/>
      <c r="AF28" s="40"/>
      <c r="AG28" s="40"/>
      <c r="AH28" s="40"/>
      <c r="AI28" s="40"/>
      <c r="AJ28" s="40"/>
      <c r="AK28" s="386" t="s">
        <v>45</v>
      </c>
      <c r="AL28" s="386"/>
      <c r="AM28" s="386"/>
      <c r="AN28" s="386"/>
      <c r="AO28" s="386"/>
      <c r="AP28" s="40"/>
      <c r="AQ28" s="40"/>
      <c r="AR28" s="43"/>
      <c r="BE28" s="376"/>
    </row>
    <row r="29" spans="1:71" s="3" customFormat="1" ht="14.4" customHeight="1">
      <c r="B29" s="44"/>
      <c r="C29" s="45"/>
      <c r="D29" s="32" t="s">
        <v>46</v>
      </c>
      <c r="E29" s="45"/>
      <c r="F29" s="32" t="s">
        <v>47</v>
      </c>
      <c r="G29" s="45"/>
      <c r="H29" s="45"/>
      <c r="I29" s="45"/>
      <c r="J29" s="45"/>
      <c r="K29" s="45"/>
      <c r="L29" s="389">
        <v>0.21</v>
      </c>
      <c r="M29" s="388"/>
      <c r="N29" s="388"/>
      <c r="O29" s="388"/>
      <c r="P29" s="388"/>
      <c r="Q29" s="45"/>
      <c r="R29" s="45"/>
      <c r="S29" s="45"/>
      <c r="T29" s="45"/>
      <c r="U29" s="45"/>
      <c r="V29" s="45"/>
      <c r="W29" s="387">
        <f>ROUND(AZ54, 2)</f>
        <v>0</v>
      </c>
      <c r="X29" s="388"/>
      <c r="Y29" s="388"/>
      <c r="Z29" s="388"/>
      <c r="AA29" s="388"/>
      <c r="AB29" s="388"/>
      <c r="AC29" s="388"/>
      <c r="AD29" s="388"/>
      <c r="AE29" s="388"/>
      <c r="AF29" s="45"/>
      <c r="AG29" s="45"/>
      <c r="AH29" s="45"/>
      <c r="AI29" s="45"/>
      <c r="AJ29" s="45"/>
      <c r="AK29" s="387">
        <f>ROUND(AV54, 2)</f>
        <v>0</v>
      </c>
      <c r="AL29" s="388"/>
      <c r="AM29" s="388"/>
      <c r="AN29" s="388"/>
      <c r="AO29" s="388"/>
      <c r="AP29" s="45"/>
      <c r="AQ29" s="45"/>
      <c r="AR29" s="46"/>
      <c r="BE29" s="377"/>
    </row>
    <row r="30" spans="1:71" s="3" customFormat="1" ht="14.4" customHeight="1">
      <c r="B30" s="44"/>
      <c r="C30" s="45"/>
      <c r="D30" s="45"/>
      <c r="E30" s="45"/>
      <c r="F30" s="32" t="s">
        <v>48</v>
      </c>
      <c r="G30" s="45"/>
      <c r="H30" s="45"/>
      <c r="I30" s="45"/>
      <c r="J30" s="45"/>
      <c r="K30" s="45"/>
      <c r="L30" s="389">
        <v>0.12</v>
      </c>
      <c r="M30" s="388"/>
      <c r="N30" s="388"/>
      <c r="O30" s="388"/>
      <c r="P30" s="388"/>
      <c r="Q30" s="45"/>
      <c r="R30" s="45"/>
      <c r="S30" s="45"/>
      <c r="T30" s="45"/>
      <c r="U30" s="45"/>
      <c r="V30" s="45"/>
      <c r="W30" s="387">
        <f>ROUND(BA54, 2)</f>
        <v>0</v>
      </c>
      <c r="X30" s="388"/>
      <c r="Y30" s="388"/>
      <c r="Z30" s="388"/>
      <c r="AA30" s="388"/>
      <c r="AB30" s="388"/>
      <c r="AC30" s="388"/>
      <c r="AD30" s="388"/>
      <c r="AE30" s="388"/>
      <c r="AF30" s="45"/>
      <c r="AG30" s="45"/>
      <c r="AH30" s="45"/>
      <c r="AI30" s="45"/>
      <c r="AJ30" s="45"/>
      <c r="AK30" s="387">
        <f>ROUND(AW54, 2)</f>
        <v>0</v>
      </c>
      <c r="AL30" s="388"/>
      <c r="AM30" s="388"/>
      <c r="AN30" s="388"/>
      <c r="AO30" s="388"/>
      <c r="AP30" s="45"/>
      <c r="AQ30" s="45"/>
      <c r="AR30" s="46"/>
      <c r="BE30" s="377"/>
    </row>
    <row r="31" spans="1:71" s="3" customFormat="1" ht="14.4" hidden="1" customHeight="1">
      <c r="B31" s="44"/>
      <c r="C31" s="45"/>
      <c r="D31" s="45"/>
      <c r="E31" s="45"/>
      <c r="F31" s="32" t="s">
        <v>49</v>
      </c>
      <c r="G31" s="45"/>
      <c r="H31" s="45"/>
      <c r="I31" s="45"/>
      <c r="J31" s="45"/>
      <c r="K31" s="45"/>
      <c r="L31" s="389">
        <v>0.21</v>
      </c>
      <c r="M31" s="388"/>
      <c r="N31" s="388"/>
      <c r="O31" s="388"/>
      <c r="P31" s="388"/>
      <c r="Q31" s="45"/>
      <c r="R31" s="45"/>
      <c r="S31" s="45"/>
      <c r="T31" s="45"/>
      <c r="U31" s="45"/>
      <c r="V31" s="45"/>
      <c r="W31" s="387">
        <f>ROUND(BB54, 2)</f>
        <v>0</v>
      </c>
      <c r="X31" s="388"/>
      <c r="Y31" s="388"/>
      <c r="Z31" s="388"/>
      <c r="AA31" s="388"/>
      <c r="AB31" s="388"/>
      <c r="AC31" s="388"/>
      <c r="AD31" s="388"/>
      <c r="AE31" s="388"/>
      <c r="AF31" s="45"/>
      <c r="AG31" s="45"/>
      <c r="AH31" s="45"/>
      <c r="AI31" s="45"/>
      <c r="AJ31" s="45"/>
      <c r="AK31" s="387">
        <v>0</v>
      </c>
      <c r="AL31" s="388"/>
      <c r="AM31" s="388"/>
      <c r="AN31" s="388"/>
      <c r="AO31" s="388"/>
      <c r="AP31" s="45"/>
      <c r="AQ31" s="45"/>
      <c r="AR31" s="46"/>
      <c r="BE31" s="377"/>
    </row>
    <row r="32" spans="1:71" s="3" customFormat="1" ht="14.4" hidden="1" customHeight="1">
      <c r="B32" s="44"/>
      <c r="C32" s="45"/>
      <c r="D32" s="45"/>
      <c r="E32" s="45"/>
      <c r="F32" s="32" t="s">
        <v>50</v>
      </c>
      <c r="G32" s="45"/>
      <c r="H32" s="45"/>
      <c r="I32" s="45"/>
      <c r="J32" s="45"/>
      <c r="K32" s="45"/>
      <c r="L32" s="389">
        <v>0.12</v>
      </c>
      <c r="M32" s="388"/>
      <c r="N32" s="388"/>
      <c r="O32" s="388"/>
      <c r="P32" s="388"/>
      <c r="Q32" s="45"/>
      <c r="R32" s="45"/>
      <c r="S32" s="45"/>
      <c r="T32" s="45"/>
      <c r="U32" s="45"/>
      <c r="V32" s="45"/>
      <c r="W32" s="387">
        <f>ROUND(BC54, 2)</f>
        <v>0</v>
      </c>
      <c r="X32" s="388"/>
      <c r="Y32" s="388"/>
      <c r="Z32" s="388"/>
      <c r="AA32" s="388"/>
      <c r="AB32" s="388"/>
      <c r="AC32" s="388"/>
      <c r="AD32" s="388"/>
      <c r="AE32" s="388"/>
      <c r="AF32" s="45"/>
      <c r="AG32" s="45"/>
      <c r="AH32" s="45"/>
      <c r="AI32" s="45"/>
      <c r="AJ32" s="45"/>
      <c r="AK32" s="387">
        <v>0</v>
      </c>
      <c r="AL32" s="388"/>
      <c r="AM32" s="388"/>
      <c r="AN32" s="388"/>
      <c r="AO32" s="388"/>
      <c r="AP32" s="45"/>
      <c r="AQ32" s="45"/>
      <c r="AR32" s="46"/>
      <c r="BE32" s="377"/>
    </row>
    <row r="33" spans="1:57" s="3" customFormat="1" ht="14.4" hidden="1" customHeight="1">
      <c r="B33" s="44"/>
      <c r="C33" s="45"/>
      <c r="D33" s="45"/>
      <c r="E33" s="45"/>
      <c r="F33" s="32" t="s">
        <v>51</v>
      </c>
      <c r="G33" s="45"/>
      <c r="H33" s="45"/>
      <c r="I33" s="45"/>
      <c r="J33" s="45"/>
      <c r="K33" s="45"/>
      <c r="L33" s="389">
        <v>0</v>
      </c>
      <c r="M33" s="388"/>
      <c r="N33" s="388"/>
      <c r="O33" s="388"/>
      <c r="P33" s="388"/>
      <c r="Q33" s="45"/>
      <c r="R33" s="45"/>
      <c r="S33" s="45"/>
      <c r="T33" s="45"/>
      <c r="U33" s="45"/>
      <c r="V33" s="45"/>
      <c r="W33" s="387">
        <f>ROUND(BD54, 2)</f>
        <v>0</v>
      </c>
      <c r="X33" s="388"/>
      <c r="Y33" s="388"/>
      <c r="Z33" s="388"/>
      <c r="AA33" s="388"/>
      <c r="AB33" s="388"/>
      <c r="AC33" s="388"/>
      <c r="AD33" s="388"/>
      <c r="AE33" s="388"/>
      <c r="AF33" s="45"/>
      <c r="AG33" s="45"/>
      <c r="AH33" s="45"/>
      <c r="AI33" s="45"/>
      <c r="AJ33" s="45"/>
      <c r="AK33" s="387">
        <v>0</v>
      </c>
      <c r="AL33" s="388"/>
      <c r="AM33" s="388"/>
      <c r="AN33" s="388"/>
      <c r="AO33" s="388"/>
      <c r="AP33" s="45"/>
      <c r="AQ33" s="45"/>
      <c r="AR33" s="46"/>
    </row>
    <row r="34" spans="1:57" s="2" customFormat="1" ht="6.9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3"/>
      <c r="BE34" s="38"/>
    </row>
    <row r="35" spans="1:57" s="2" customFormat="1" ht="25.95" customHeight="1">
      <c r="A35" s="38"/>
      <c r="B35" s="39"/>
      <c r="C35" s="47"/>
      <c r="D35" s="48" t="s">
        <v>52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53</v>
      </c>
      <c r="U35" s="49"/>
      <c r="V35" s="49"/>
      <c r="W35" s="49"/>
      <c r="X35" s="393" t="s">
        <v>54</v>
      </c>
      <c r="Y35" s="391"/>
      <c r="Z35" s="391"/>
      <c r="AA35" s="391"/>
      <c r="AB35" s="391"/>
      <c r="AC35" s="49"/>
      <c r="AD35" s="49"/>
      <c r="AE35" s="49"/>
      <c r="AF35" s="49"/>
      <c r="AG35" s="49"/>
      <c r="AH35" s="49"/>
      <c r="AI35" s="49"/>
      <c r="AJ35" s="49"/>
      <c r="AK35" s="390">
        <f>SUM(AK26:AK33)</f>
        <v>0</v>
      </c>
      <c r="AL35" s="391"/>
      <c r="AM35" s="391"/>
      <c r="AN35" s="391"/>
      <c r="AO35" s="392"/>
      <c r="AP35" s="47"/>
      <c r="AQ35" s="47"/>
      <c r="AR35" s="43"/>
      <c r="BE35" s="38"/>
    </row>
    <row r="36" spans="1:57" s="2" customFormat="1" ht="6.9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3"/>
      <c r="BE36" s="38"/>
    </row>
    <row r="37" spans="1:57" s="2" customFormat="1" ht="6.9" customHeight="1">
      <c r="A37" s="38"/>
      <c r="B37" s="51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43"/>
      <c r="BE37" s="38"/>
    </row>
    <row r="41" spans="1:57" s="2" customFormat="1" ht="6.9" customHeight="1">
      <c r="A41" s="38"/>
      <c r="B41" s="53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 s="54"/>
      <c r="AP41" s="54"/>
      <c r="AQ41" s="54"/>
      <c r="AR41" s="43"/>
      <c r="BE41" s="38"/>
    </row>
    <row r="42" spans="1:57" s="2" customFormat="1" ht="24.9" customHeight="1">
      <c r="A42" s="38"/>
      <c r="B42" s="39"/>
      <c r="C42" s="26" t="s">
        <v>55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3"/>
      <c r="BE42" s="38"/>
    </row>
    <row r="43" spans="1:57" s="2" customFormat="1" ht="6.9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3"/>
      <c r="BE43" s="38"/>
    </row>
    <row r="44" spans="1:57" s="4" customFormat="1" ht="12" customHeight="1">
      <c r="B44" s="55"/>
      <c r="C44" s="32" t="s">
        <v>13</v>
      </c>
      <c r="D44" s="56"/>
      <c r="E44" s="56"/>
      <c r="F44" s="56"/>
      <c r="G44" s="56"/>
      <c r="H44" s="56"/>
      <c r="I44" s="56"/>
      <c r="J44" s="56"/>
      <c r="K44" s="56"/>
      <c r="L44" s="56" t="str">
        <f>K5</f>
        <v>S_22-007c1</v>
      </c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7"/>
    </row>
    <row r="45" spans="1:57" s="5" customFormat="1" ht="36.9" customHeight="1">
      <c r="B45" s="58"/>
      <c r="C45" s="59" t="s">
        <v>16</v>
      </c>
      <c r="D45" s="60"/>
      <c r="E45" s="60"/>
      <c r="F45" s="60"/>
      <c r="G45" s="60"/>
      <c r="H45" s="60"/>
      <c r="I45" s="60"/>
      <c r="J45" s="60"/>
      <c r="K45" s="60"/>
      <c r="L45" s="372" t="str">
        <f>K6</f>
        <v>ÚČOV nát. lab. LB - Odvodnění v areálu Ekotechnického muzea</v>
      </c>
      <c r="M45" s="373"/>
      <c r="N45" s="373"/>
      <c r="O45" s="373"/>
      <c r="P45" s="373"/>
      <c r="Q45" s="373"/>
      <c r="R45" s="373"/>
      <c r="S45" s="373"/>
      <c r="T45" s="373"/>
      <c r="U45" s="373"/>
      <c r="V45" s="373"/>
      <c r="W45" s="373"/>
      <c r="X45" s="373"/>
      <c r="Y45" s="373"/>
      <c r="Z45" s="373"/>
      <c r="AA45" s="373"/>
      <c r="AB45" s="373"/>
      <c r="AC45" s="373"/>
      <c r="AD45" s="373"/>
      <c r="AE45" s="373"/>
      <c r="AF45" s="373"/>
      <c r="AG45" s="373"/>
      <c r="AH45" s="373"/>
      <c r="AI45" s="373"/>
      <c r="AJ45" s="373"/>
      <c r="AK45" s="373"/>
      <c r="AL45" s="373"/>
      <c r="AM45" s="373"/>
      <c r="AN45" s="373"/>
      <c r="AO45" s="373"/>
      <c r="AP45" s="60"/>
      <c r="AQ45" s="60"/>
      <c r="AR45" s="61"/>
    </row>
    <row r="46" spans="1:57" s="2" customFormat="1" ht="6.9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3"/>
      <c r="BE46" s="38"/>
    </row>
    <row r="47" spans="1:57" s="2" customFormat="1" ht="12" customHeight="1">
      <c r="A47" s="38"/>
      <c r="B47" s="39"/>
      <c r="C47" s="32" t="s">
        <v>22</v>
      </c>
      <c r="D47" s="40"/>
      <c r="E47" s="40"/>
      <c r="F47" s="40"/>
      <c r="G47" s="40"/>
      <c r="H47" s="40"/>
      <c r="I47" s="40"/>
      <c r="J47" s="40"/>
      <c r="K47" s="40"/>
      <c r="L47" s="62" t="str">
        <f>IF(K8="","",K8)</f>
        <v>Praha 6, k.ú. Bubeneč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24</v>
      </c>
      <c r="AJ47" s="40"/>
      <c r="AK47" s="40"/>
      <c r="AL47" s="40"/>
      <c r="AM47" s="400">
        <f>IF(AN8= "","",AN8)</f>
        <v>45674</v>
      </c>
      <c r="AN47" s="400"/>
      <c r="AO47" s="40"/>
      <c r="AP47" s="40"/>
      <c r="AQ47" s="40"/>
      <c r="AR47" s="43"/>
      <c r="BE47" s="38"/>
    </row>
    <row r="48" spans="1:57" s="2" customFormat="1" ht="6.9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3"/>
      <c r="BE48" s="38"/>
    </row>
    <row r="49" spans="1:91" s="2" customFormat="1" ht="15.15" customHeight="1">
      <c r="A49" s="38"/>
      <c r="B49" s="39"/>
      <c r="C49" s="32" t="s">
        <v>29</v>
      </c>
      <c r="D49" s="40"/>
      <c r="E49" s="40"/>
      <c r="F49" s="40"/>
      <c r="G49" s="40"/>
      <c r="H49" s="40"/>
      <c r="I49" s="40"/>
      <c r="J49" s="40"/>
      <c r="K49" s="40"/>
      <c r="L49" s="56" t="str">
        <f>IF(E11= "","",E11)</f>
        <v>Hlavní město Praha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36</v>
      </c>
      <c r="AJ49" s="40"/>
      <c r="AK49" s="40"/>
      <c r="AL49" s="40"/>
      <c r="AM49" s="401" t="str">
        <f>IF(E17="","",E17)</f>
        <v>SWECO Hydroprojekt a.s.</v>
      </c>
      <c r="AN49" s="402"/>
      <c r="AO49" s="402"/>
      <c r="AP49" s="402"/>
      <c r="AQ49" s="40"/>
      <c r="AR49" s="43"/>
      <c r="AS49" s="404" t="s">
        <v>56</v>
      </c>
      <c r="AT49" s="405"/>
      <c r="AU49" s="64"/>
      <c r="AV49" s="64"/>
      <c r="AW49" s="64"/>
      <c r="AX49" s="64"/>
      <c r="AY49" s="64"/>
      <c r="AZ49" s="64"/>
      <c r="BA49" s="64"/>
      <c r="BB49" s="64"/>
      <c r="BC49" s="64"/>
      <c r="BD49" s="65"/>
      <c r="BE49" s="38"/>
    </row>
    <row r="50" spans="1:91" s="2" customFormat="1" ht="15.15" customHeight="1">
      <c r="A50" s="38"/>
      <c r="B50" s="39"/>
      <c r="C50" s="32" t="s">
        <v>34</v>
      </c>
      <c r="D50" s="40"/>
      <c r="E50" s="40"/>
      <c r="F50" s="40"/>
      <c r="G50" s="40"/>
      <c r="H50" s="40"/>
      <c r="I50" s="40"/>
      <c r="J50" s="40"/>
      <c r="K50" s="40"/>
      <c r="L50" s="56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39</v>
      </c>
      <c r="AJ50" s="40"/>
      <c r="AK50" s="40"/>
      <c r="AL50" s="40"/>
      <c r="AM50" s="401" t="str">
        <f>IF(E20="","",E20)</f>
        <v>SWECO Hydroprojekt a.s.</v>
      </c>
      <c r="AN50" s="402"/>
      <c r="AO50" s="402"/>
      <c r="AP50" s="402"/>
      <c r="AQ50" s="40"/>
      <c r="AR50" s="43"/>
      <c r="AS50" s="406"/>
      <c r="AT50" s="407"/>
      <c r="AU50" s="66"/>
      <c r="AV50" s="66"/>
      <c r="AW50" s="66"/>
      <c r="AX50" s="66"/>
      <c r="AY50" s="66"/>
      <c r="AZ50" s="66"/>
      <c r="BA50" s="66"/>
      <c r="BB50" s="66"/>
      <c r="BC50" s="66"/>
      <c r="BD50" s="67"/>
      <c r="BE50" s="38"/>
    </row>
    <row r="51" spans="1:9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3"/>
      <c r="AS51" s="408"/>
      <c r="AT51" s="409"/>
      <c r="AU51" s="68"/>
      <c r="AV51" s="68"/>
      <c r="AW51" s="68"/>
      <c r="AX51" s="68"/>
      <c r="AY51" s="68"/>
      <c r="AZ51" s="68"/>
      <c r="BA51" s="68"/>
      <c r="BB51" s="68"/>
      <c r="BC51" s="68"/>
      <c r="BD51" s="69"/>
      <c r="BE51" s="38"/>
    </row>
    <row r="52" spans="1:91" s="2" customFormat="1" ht="29.25" customHeight="1">
      <c r="A52" s="38"/>
      <c r="B52" s="39"/>
      <c r="C52" s="367" t="s">
        <v>57</v>
      </c>
      <c r="D52" s="368"/>
      <c r="E52" s="368"/>
      <c r="F52" s="368"/>
      <c r="G52" s="368"/>
      <c r="H52" s="70"/>
      <c r="I52" s="371" t="s">
        <v>58</v>
      </c>
      <c r="J52" s="368"/>
      <c r="K52" s="368"/>
      <c r="L52" s="368"/>
      <c r="M52" s="368"/>
      <c r="N52" s="368"/>
      <c r="O52" s="368"/>
      <c r="P52" s="368"/>
      <c r="Q52" s="368"/>
      <c r="R52" s="368"/>
      <c r="S52" s="368"/>
      <c r="T52" s="368"/>
      <c r="U52" s="368"/>
      <c r="V52" s="368"/>
      <c r="W52" s="368"/>
      <c r="X52" s="368"/>
      <c r="Y52" s="368"/>
      <c r="Z52" s="368"/>
      <c r="AA52" s="368"/>
      <c r="AB52" s="368"/>
      <c r="AC52" s="368"/>
      <c r="AD52" s="368"/>
      <c r="AE52" s="368"/>
      <c r="AF52" s="368"/>
      <c r="AG52" s="399" t="s">
        <v>59</v>
      </c>
      <c r="AH52" s="368"/>
      <c r="AI52" s="368"/>
      <c r="AJ52" s="368"/>
      <c r="AK52" s="368"/>
      <c r="AL52" s="368"/>
      <c r="AM52" s="368"/>
      <c r="AN52" s="371" t="s">
        <v>60</v>
      </c>
      <c r="AO52" s="368"/>
      <c r="AP52" s="368"/>
      <c r="AQ52" s="71" t="s">
        <v>61</v>
      </c>
      <c r="AR52" s="43"/>
      <c r="AS52" s="72" t="s">
        <v>62</v>
      </c>
      <c r="AT52" s="73" t="s">
        <v>63</v>
      </c>
      <c r="AU52" s="73" t="s">
        <v>64</v>
      </c>
      <c r="AV52" s="73" t="s">
        <v>65</v>
      </c>
      <c r="AW52" s="73" t="s">
        <v>66</v>
      </c>
      <c r="AX52" s="73" t="s">
        <v>67</v>
      </c>
      <c r="AY52" s="73" t="s">
        <v>68</v>
      </c>
      <c r="AZ52" s="73" t="s">
        <v>69</v>
      </c>
      <c r="BA52" s="73" t="s">
        <v>70</v>
      </c>
      <c r="BB52" s="73" t="s">
        <v>71</v>
      </c>
      <c r="BC52" s="73" t="s">
        <v>72</v>
      </c>
      <c r="BD52" s="74" t="s">
        <v>73</v>
      </c>
      <c r="BE52" s="38"/>
    </row>
    <row r="53" spans="1:91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3"/>
      <c r="AS53" s="75"/>
      <c r="AT53" s="76"/>
      <c r="AU53" s="76"/>
      <c r="AV53" s="76"/>
      <c r="AW53" s="76"/>
      <c r="AX53" s="76"/>
      <c r="AY53" s="76"/>
      <c r="AZ53" s="76"/>
      <c r="BA53" s="76"/>
      <c r="BB53" s="76"/>
      <c r="BC53" s="76"/>
      <c r="BD53" s="77"/>
      <c r="BE53" s="38"/>
    </row>
    <row r="54" spans="1:91" s="6" customFormat="1" ht="32.4" customHeight="1">
      <c r="B54" s="78"/>
      <c r="C54" s="79" t="s">
        <v>74</v>
      </c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  <c r="AD54" s="80"/>
      <c r="AE54" s="80"/>
      <c r="AF54" s="80"/>
      <c r="AG54" s="374">
        <f>ROUND(AG55+AG59+AG67+AG68,2)</f>
        <v>0</v>
      </c>
      <c r="AH54" s="374"/>
      <c r="AI54" s="374"/>
      <c r="AJ54" s="374"/>
      <c r="AK54" s="374"/>
      <c r="AL54" s="374"/>
      <c r="AM54" s="374"/>
      <c r="AN54" s="410">
        <f t="shared" ref="AN54:AN68" si="0">SUM(AG54,AT54)</f>
        <v>0</v>
      </c>
      <c r="AO54" s="410"/>
      <c r="AP54" s="410"/>
      <c r="AQ54" s="82" t="s">
        <v>31</v>
      </c>
      <c r="AR54" s="83"/>
      <c r="AS54" s="84">
        <f>ROUND(AS55+AS59+AS67+AS68,2)</f>
        <v>0</v>
      </c>
      <c r="AT54" s="85">
        <f t="shared" ref="AT54:AT68" si="1">ROUND(SUM(AV54:AW54),2)</f>
        <v>0</v>
      </c>
      <c r="AU54" s="86">
        <f>ROUND(AU55+AU59+AU67+AU68,5)</f>
        <v>0</v>
      </c>
      <c r="AV54" s="85">
        <f>ROUND(AZ54*L29,2)</f>
        <v>0</v>
      </c>
      <c r="AW54" s="85">
        <f>ROUND(BA54*L30,2)</f>
        <v>0</v>
      </c>
      <c r="AX54" s="85">
        <f>ROUND(BB54*L29,2)</f>
        <v>0</v>
      </c>
      <c r="AY54" s="85">
        <f>ROUND(BC54*L30,2)</f>
        <v>0</v>
      </c>
      <c r="AZ54" s="85">
        <f>ROUND(AZ55+AZ59+AZ67+AZ68,2)</f>
        <v>0</v>
      </c>
      <c r="BA54" s="85">
        <f>ROUND(BA55+BA59+BA67+BA68,2)</f>
        <v>0</v>
      </c>
      <c r="BB54" s="85">
        <f>ROUND(BB55+BB59+BB67+BB68,2)</f>
        <v>0</v>
      </c>
      <c r="BC54" s="85">
        <f>ROUND(BC55+BC59+BC67+BC68,2)</f>
        <v>0</v>
      </c>
      <c r="BD54" s="87">
        <f>ROUND(BD55+BD59+BD67+BD68,2)</f>
        <v>0</v>
      </c>
      <c r="BS54" s="88" t="s">
        <v>75</v>
      </c>
      <c r="BT54" s="88" t="s">
        <v>76</v>
      </c>
      <c r="BU54" s="89" t="s">
        <v>77</v>
      </c>
      <c r="BV54" s="88" t="s">
        <v>78</v>
      </c>
      <c r="BW54" s="88" t="s">
        <v>5</v>
      </c>
      <c r="BX54" s="88" t="s">
        <v>79</v>
      </c>
      <c r="CL54" s="88" t="s">
        <v>19</v>
      </c>
    </row>
    <row r="55" spans="1:91" s="7" customFormat="1" ht="16.5" customHeight="1">
      <c r="B55" s="90"/>
      <c r="C55" s="91"/>
      <c r="D55" s="369" t="s">
        <v>80</v>
      </c>
      <c r="E55" s="369"/>
      <c r="F55" s="369"/>
      <c r="G55" s="369"/>
      <c r="H55" s="369"/>
      <c r="I55" s="92"/>
      <c r="J55" s="369" t="s">
        <v>81</v>
      </c>
      <c r="K55" s="369"/>
      <c r="L55" s="369"/>
      <c r="M55" s="369"/>
      <c r="N55" s="369"/>
      <c r="O55" s="369"/>
      <c r="P55" s="369"/>
      <c r="Q55" s="369"/>
      <c r="R55" s="369"/>
      <c r="S55" s="369"/>
      <c r="T55" s="369"/>
      <c r="U55" s="369"/>
      <c r="V55" s="369"/>
      <c r="W55" s="369"/>
      <c r="X55" s="369"/>
      <c r="Y55" s="369"/>
      <c r="Z55" s="369"/>
      <c r="AA55" s="369"/>
      <c r="AB55" s="369"/>
      <c r="AC55" s="369"/>
      <c r="AD55" s="369"/>
      <c r="AE55" s="369"/>
      <c r="AF55" s="369"/>
      <c r="AG55" s="397">
        <f>ROUND(SUM(AG56:AG58),2)</f>
        <v>0</v>
      </c>
      <c r="AH55" s="398"/>
      <c r="AI55" s="398"/>
      <c r="AJ55" s="398"/>
      <c r="AK55" s="398"/>
      <c r="AL55" s="398"/>
      <c r="AM55" s="398"/>
      <c r="AN55" s="403">
        <f t="shared" si="0"/>
        <v>0</v>
      </c>
      <c r="AO55" s="398"/>
      <c r="AP55" s="398"/>
      <c r="AQ55" s="93" t="s">
        <v>82</v>
      </c>
      <c r="AR55" s="94"/>
      <c r="AS55" s="95">
        <f>ROUND(SUM(AS56:AS58),2)</f>
        <v>0</v>
      </c>
      <c r="AT55" s="96">
        <f t="shared" si="1"/>
        <v>0</v>
      </c>
      <c r="AU55" s="97">
        <f>ROUND(SUM(AU56:AU58),5)</f>
        <v>0</v>
      </c>
      <c r="AV55" s="96">
        <f>ROUND(AZ55*L29,2)</f>
        <v>0</v>
      </c>
      <c r="AW55" s="96">
        <f>ROUND(BA55*L30,2)</f>
        <v>0</v>
      </c>
      <c r="AX55" s="96">
        <f>ROUND(BB55*L29,2)</f>
        <v>0</v>
      </c>
      <c r="AY55" s="96">
        <f>ROUND(BC55*L30,2)</f>
        <v>0</v>
      </c>
      <c r="AZ55" s="96">
        <f>ROUND(SUM(AZ56:AZ58),2)</f>
        <v>0</v>
      </c>
      <c r="BA55" s="96">
        <f>ROUND(SUM(BA56:BA58),2)</f>
        <v>0</v>
      </c>
      <c r="BB55" s="96">
        <f>ROUND(SUM(BB56:BB58),2)</f>
        <v>0</v>
      </c>
      <c r="BC55" s="96">
        <f>ROUND(SUM(BC56:BC58),2)</f>
        <v>0</v>
      </c>
      <c r="BD55" s="98">
        <f>ROUND(SUM(BD56:BD58),2)</f>
        <v>0</v>
      </c>
      <c r="BS55" s="99" t="s">
        <v>75</v>
      </c>
      <c r="BT55" s="99" t="s">
        <v>83</v>
      </c>
      <c r="BU55" s="99" t="s">
        <v>77</v>
      </c>
      <c r="BV55" s="99" t="s">
        <v>78</v>
      </c>
      <c r="BW55" s="99" t="s">
        <v>84</v>
      </c>
      <c r="BX55" s="99" t="s">
        <v>5</v>
      </c>
      <c r="CL55" s="99" t="s">
        <v>31</v>
      </c>
      <c r="CM55" s="99" t="s">
        <v>85</v>
      </c>
    </row>
    <row r="56" spans="1:91" s="4" customFormat="1" ht="16.5" customHeight="1">
      <c r="A56" s="100" t="s">
        <v>86</v>
      </c>
      <c r="B56" s="55"/>
      <c r="C56" s="101"/>
      <c r="D56" s="101"/>
      <c r="E56" s="370" t="s">
        <v>87</v>
      </c>
      <c r="F56" s="370"/>
      <c r="G56" s="370"/>
      <c r="H56" s="370"/>
      <c r="I56" s="370"/>
      <c r="J56" s="101"/>
      <c r="K56" s="370" t="s">
        <v>88</v>
      </c>
      <c r="L56" s="370"/>
      <c r="M56" s="370"/>
      <c r="N56" s="370"/>
      <c r="O56" s="370"/>
      <c r="P56" s="370"/>
      <c r="Q56" s="370"/>
      <c r="R56" s="370"/>
      <c r="S56" s="370"/>
      <c r="T56" s="370"/>
      <c r="U56" s="370"/>
      <c r="V56" s="370"/>
      <c r="W56" s="370"/>
      <c r="X56" s="370"/>
      <c r="Y56" s="370"/>
      <c r="Z56" s="370"/>
      <c r="AA56" s="370"/>
      <c r="AB56" s="370"/>
      <c r="AC56" s="370"/>
      <c r="AD56" s="370"/>
      <c r="AE56" s="370"/>
      <c r="AF56" s="370"/>
      <c r="AG56" s="395">
        <f>'PS 01 - Strojně-technolog...'!J32</f>
        <v>0</v>
      </c>
      <c r="AH56" s="396"/>
      <c r="AI56" s="396"/>
      <c r="AJ56" s="396"/>
      <c r="AK56" s="396"/>
      <c r="AL56" s="396"/>
      <c r="AM56" s="396"/>
      <c r="AN56" s="395">
        <f t="shared" si="0"/>
        <v>0</v>
      </c>
      <c r="AO56" s="396"/>
      <c r="AP56" s="396"/>
      <c r="AQ56" s="102" t="s">
        <v>89</v>
      </c>
      <c r="AR56" s="57"/>
      <c r="AS56" s="103">
        <v>0</v>
      </c>
      <c r="AT56" s="104">
        <f t="shared" si="1"/>
        <v>0</v>
      </c>
      <c r="AU56" s="105">
        <f>'PS 01 - Strojně-technolog...'!P86</f>
        <v>0</v>
      </c>
      <c r="AV56" s="104">
        <f>'PS 01 - Strojně-technolog...'!J35</f>
        <v>0</v>
      </c>
      <c r="AW56" s="104">
        <f>'PS 01 - Strojně-technolog...'!J36</f>
        <v>0</v>
      </c>
      <c r="AX56" s="104">
        <f>'PS 01 - Strojně-technolog...'!J37</f>
        <v>0</v>
      </c>
      <c r="AY56" s="104">
        <f>'PS 01 - Strojně-technolog...'!J38</f>
        <v>0</v>
      </c>
      <c r="AZ56" s="104">
        <f>'PS 01 - Strojně-technolog...'!F35</f>
        <v>0</v>
      </c>
      <c r="BA56" s="104">
        <f>'PS 01 - Strojně-technolog...'!F36</f>
        <v>0</v>
      </c>
      <c r="BB56" s="104">
        <f>'PS 01 - Strojně-technolog...'!F37</f>
        <v>0</v>
      </c>
      <c r="BC56" s="104">
        <f>'PS 01 - Strojně-technolog...'!F38</f>
        <v>0</v>
      </c>
      <c r="BD56" s="106">
        <f>'PS 01 - Strojně-technolog...'!F39</f>
        <v>0</v>
      </c>
      <c r="BT56" s="107" t="s">
        <v>85</v>
      </c>
      <c r="BV56" s="107" t="s">
        <v>78</v>
      </c>
      <c r="BW56" s="107" t="s">
        <v>90</v>
      </c>
      <c r="BX56" s="107" t="s">
        <v>84</v>
      </c>
      <c r="CL56" s="107" t="s">
        <v>31</v>
      </c>
    </row>
    <row r="57" spans="1:91" s="4" customFormat="1" ht="16.5" customHeight="1">
      <c r="A57" s="100" t="s">
        <v>86</v>
      </c>
      <c r="B57" s="55"/>
      <c r="C57" s="101"/>
      <c r="D57" s="101"/>
      <c r="E57" s="370" t="s">
        <v>91</v>
      </c>
      <c r="F57" s="370"/>
      <c r="G57" s="370"/>
      <c r="H57" s="370"/>
      <c r="I57" s="370"/>
      <c r="J57" s="101"/>
      <c r="K57" s="370" t="s">
        <v>92</v>
      </c>
      <c r="L57" s="370"/>
      <c r="M57" s="370"/>
      <c r="N57" s="370"/>
      <c r="O57" s="370"/>
      <c r="P57" s="370"/>
      <c r="Q57" s="370"/>
      <c r="R57" s="370"/>
      <c r="S57" s="370"/>
      <c r="T57" s="370"/>
      <c r="U57" s="370"/>
      <c r="V57" s="370"/>
      <c r="W57" s="370"/>
      <c r="X57" s="370"/>
      <c r="Y57" s="370"/>
      <c r="Z57" s="370"/>
      <c r="AA57" s="370"/>
      <c r="AB57" s="370"/>
      <c r="AC57" s="370"/>
      <c r="AD57" s="370"/>
      <c r="AE57" s="370"/>
      <c r="AF57" s="370"/>
      <c r="AG57" s="395">
        <f>'PS 02 - Elektro-technolog...'!J32</f>
        <v>0</v>
      </c>
      <c r="AH57" s="396"/>
      <c r="AI57" s="396"/>
      <c r="AJ57" s="396"/>
      <c r="AK57" s="396"/>
      <c r="AL57" s="396"/>
      <c r="AM57" s="396"/>
      <c r="AN57" s="395">
        <f t="shared" si="0"/>
        <v>0</v>
      </c>
      <c r="AO57" s="396"/>
      <c r="AP57" s="396"/>
      <c r="AQ57" s="102" t="s">
        <v>89</v>
      </c>
      <c r="AR57" s="57"/>
      <c r="AS57" s="103">
        <v>0</v>
      </c>
      <c r="AT57" s="104">
        <f t="shared" si="1"/>
        <v>0</v>
      </c>
      <c r="AU57" s="105">
        <f>'PS 02 - Elektro-technolog...'!P90</f>
        <v>0</v>
      </c>
      <c r="AV57" s="104">
        <f>'PS 02 - Elektro-technolog...'!J35</f>
        <v>0</v>
      </c>
      <c r="AW57" s="104">
        <f>'PS 02 - Elektro-technolog...'!J36</f>
        <v>0</v>
      </c>
      <c r="AX57" s="104">
        <f>'PS 02 - Elektro-technolog...'!J37</f>
        <v>0</v>
      </c>
      <c r="AY57" s="104">
        <f>'PS 02 - Elektro-technolog...'!J38</f>
        <v>0</v>
      </c>
      <c r="AZ57" s="104">
        <f>'PS 02 - Elektro-technolog...'!F35</f>
        <v>0</v>
      </c>
      <c r="BA57" s="104">
        <f>'PS 02 - Elektro-technolog...'!F36</f>
        <v>0</v>
      </c>
      <c r="BB57" s="104">
        <f>'PS 02 - Elektro-technolog...'!F37</f>
        <v>0</v>
      </c>
      <c r="BC57" s="104">
        <f>'PS 02 - Elektro-technolog...'!F38</f>
        <v>0</v>
      </c>
      <c r="BD57" s="106">
        <f>'PS 02 - Elektro-technolog...'!F39</f>
        <v>0</v>
      </c>
      <c r="BT57" s="107" t="s">
        <v>85</v>
      </c>
      <c r="BV57" s="107" t="s">
        <v>78</v>
      </c>
      <c r="BW57" s="107" t="s">
        <v>93</v>
      </c>
      <c r="BX57" s="107" t="s">
        <v>84</v>
      </c>
      <c r="CL57" s="107" t="s">
        <v>31</v>
      </c>
    </row>
    <row r="58" spans="1:91" s="4" customFormat="1" ht="16.5" customHeight="1">
      <c r="A58" s="100" t="s">
        <v>86</v>
      </c>
      <c r="B58" s="55"/>
      <c r="C58" s="101"/>
      <c r="D58" s="101"/>
      <c r="E58" s="370" t="s">
        <v>94</v>
      </c>
      <c r="F58" s="370"/>
      <c r="G58" s="370"/>
      <c r="H58" s="370"/>
      <c r="I58" s="370"/>
      <c r="J58" s="101"/>
      <c r="K58" s="370" t="s">
        <v>95</v>
      </c>
      <c r="L58" s="370"/>
      <c r="M58" s="370"/>
      <c r="N58" s="370"/>
      <c r="O58" s="370"/>
      <c r="P58" s="370"/>
      <c r="Q58" s="370"/>
      <c r="R58" s="370"/>
      <c r="S58" s="370"/>
      <c r="T58" s="370"/>
      <c r="U58" s="370"/>
      <c r="V58" s="370"/>
      <c r="W58" s="370"/>
      <c r="X58" s="370"/>
      <c r="Y58" s="370"/>
      <c r="Z58" s="370"/>
      <c r="AA58" s="370"/>
      <c r="AB58" s="370"/>
      <c r="AC58" s="370"/>
      <c r="AD58" s="370"/>
      <c r="AE58" s="370"/>
      <c r="AF58" s="370"/>
      <c r="AG58" s="395">
        <f>'PS 03 - SŘTP'!J32</f>
        <v>0</v>
      </c>
      <c r="AH58" s="396"/>
      <c r="AI58" s="396"/>
      <c r="AJ58" s="396"/>
      <c r="AK58" s="396"/>
      <c r="AL58" s="396"/>
      <c r="AM58" s="396"/>
      <c r="AN58" s="395">
        <f t="shared" si="0"/>
        <v>0</v>
      </c>
      <c r="AO58" s="396"/>
      <c r="AP58" s="396"/>
      <c r="AQ58" s="102" t="s">
        <v>89</v>
      </c>
      <c r="AR58" s="57"/>
      <c r="AS58" s="103">
        <v>0</v>
      </c>
      <c r="AT58" s="104">
        <f t="shared" si="1"/>
        <v>0</v>
      </c>
      <c r="AU58" s="105">
        <f>'PS 03 - SŘTP'!P92</f>
        <v>0</v>
      </c>
      <c r="AV58" s="104">
        <f>'PS 03 - SŘTP'!J35</f>
        <v>0</v>
      </c>
      <c r="AW58" s="104">
        <f>'PS 03 - SŘTP'!J36</f>
        <v>0</v>
      </c>
      <c r="AX58" s="104">
        <f>'PS 03 - SŘTP'!J37</f>
        <v>0</v>
      </c>
      <c r="AY58" s="104">
        <f>'PS 03 - SŘTP'!J38</f>
        <v>0</v>
      </c>
      <c r="AZ58" s="104">
        <f>'PS 03 - SŘTP'!F35</f>
        <v>0</v>
      </c>
      <c r="BA58" s="104">
        <f>'PS 03 - SŘTP'!F36</f>
        <v>0</v>
      </c>
      <c r="BB58" s="104">
        <f>'PS 03 - SŘTP'!F37</f>
        <v>0</v>
      </c>
      <c r="BC58" s="104">
        <f>'PS 03 - SŘTP'!F38</f>
        <v>0</v>
      </c>
      <c r="BD58" s="106">
        <f>'PS 03 - SŘTP'!F39</f>
        <v>0</v>
      </c>
      <c r="BT58" s="107" t="s">
        <v>85</v>
      </c>
      <c r="BV58" s="107" t="s">
        <v>78</v>
      </c>
      <c r="BW58" s="107" t="s">
        <v>96</v>
      </c>
      <c r="BX58" s="107" t="s">
        <v>84</v>
      </c>
      <c r="CL58" s="107" t="s">
        <v>31</v>
      </c>
    </row>
    <row r="59" spans="1:91" s="7" customFormat="1" ht="16.5" customHeight="1">
      <c r="B59" s="90"/>
      <c r="C59" s="91"/>
      <c r="D59" s="369" t="s">
        <v>97</v>
      </c>
      <c r="E59" s="369"/>
      <c r="F59" s="369"/>
      <c r="G59" s="369"/>
      <c r="H59" s="369"/>
      <c r="I59" s="92"/>
      <c r="J59" s="369" t="s">
        <v>98</v>
      </c>
      <c r="K59" s="369"/>
      <c r="L59" s="369"/>
      <c r="M59" s="369"/>
      <c r="N59" s="369"/>
      <c r="O59" s="369"/>
      <c r="P59" s="369"/>
      <c r="Q59" s="369"/>
      <c r="R59" s="369"/>
      <c r="S59" s="369"/>
      <c r="T59" s="369"/>
      <c r="U59" s="369"/>
      <c r="V59" s="369"/>
      <c r="W59" s="369"/>
      <c r="X59" s="369"/>
      <c r="Y59" s="369"/>
      <c r="Z59" s="369"/>
      <c r="AA59" s="369"/>
      <c r="AB59" s="369"/>
      <c r="AC59" s="369"/>
      <c r="AD59" s="369"/>
      <c r="AE59" s="369"/>
      <c r="AF59" s="369"/>
      <c r="AG59" s="397">
        <f>ROUND(SUM(AG60:AG66),2)</f>
        <v>0</v>
      </c>
      <c r="AH59" s="398"/>
      <c r="AI59" s="398"/>
      <c r="AJ59" s="398"/>
      <c r="AK59" s="398"/>
      <c r="AL59" s="398"/>
      <c r="AM59" s="398"/>
      <c r="AN59" s="403">
        <f t="shared" si="0"/>
        <v>0</v>
      </c>
      <c r="AO59" s="398"/>
      <c r="AP59" s="398"/>
      <c r="AQ59" s="93" t="s">
        <v>82</v>
      </c>
      <c r="AR59" s="94"/>
      <c r="AS59" s="95">
        <f>ROUND(SUM(AS60:AS66),2)</f>
        <v>0</v>
      </c>
      <c r="AT59" s="96">
        <f t="shared" si="1"/>
        <v>0</v>
      </c>
      <c r="AU59" s="97">
        <f>ROUND(SUM(AU60:AU66),5)</f>
        <v>0</v>
      </c>
      <c r="AV59" s="96">
        <f>ROUND(AZ59*L29,2)</f>
        <v>0</v>
      </c>
      <c r="AW59" s="96">
        <f>ROUND(BA59*L30,2)</f>
        <v>0</v>
      </c>
      <c r="AX59" s="96">
        <f>ROUND(BB59*L29,2)</f>
        <v>0</v>
      </c>
      <c r="AY59" s="96">
        <f>ROUND(BC59*L30,2)</f>
        <v>0</v>
      </c>
      <c r="AZ59" s="96">
        <f>ROUND(SUM(AZ60:AZ66),2)</f>
        <v>0</v>
      </c>
      <c r="BA59" s="96">
        <f>ROUND(SUM(BA60:BA66),2)</f>
        <v>0</v>
      </c>
      <c r="BB59" s="96">
        <f>ROUND(SUM(BB60:BB66),2)</f>
        <v>0</v>
      </c>
      <c r="BC59" s="96">
        <f>ROUND(SUM(BC60:BC66),2)</f>
        <v>0</v>
      </c>
      <c r="BD59" s="98">
        <f>ROUND(SUM(BD60:BD66),2)</f>
        <v>0</v>
      </c>
      <c r="BS59" s="99" t="s">
        <v>75</v>
      </c>
      <c r="BT59" s="99" t="s">
        <v>83</v>
      </c>
      <c r="BU59" s="99" t="s">
        <v>77</v>
      </c>
      <c r="BV59" s="99" t="s">
        <v>78</v>
      </c>
      <c r="BW59" s="99" t="s">
        <v>99</v>
      </c>
      <c r="BX59" s="99" t="s">
        <v>5</v>
      </c>
      <c r="CL59" s="99" t="s">
        <v>31</v>
      </c>
      <c r="CM59" s="99" t="s">
        <v>85</v>
      </c>
    </row>
    <row r="60" spans="1:91" s="4" customFormat="1" ht="16.5" customHeight="1">
      <c r="A60" s="100" t="s">
        <v>86</v>
      </c>
      <c r="B60" s="55"/>
      <c r="C60" s="101"/>
      <c r="D60" s="101"/>
      <c r="E60" s="370" t="s">
        <v>100</v>
      </c>
      <c r="F60" s="370"/>
      <c r="G60" s="370"/>
      <c r="H60" s="370"/>
      <c r="I60" s="370"/>
      <c r="J60" s="101"/>
      <c r="K60" s="370" t="s">
        <v>101</v>
      </c>
      <c r="L60" s="370"/>
      <c r="M60" s="370"/>
      <c r="N60" s="370"/>
      <c r="O60" s="370"/>
      <c r="P60" s="370"/>
      <c r="Q60" s="370"/>
      <c r="R60" s="370"/>
      <c r="S60" s="370"/>
      <c r="T60" s="370"/>
      <c r="U60" s="370"/>
      <c r="V60" s="370"/>
      <c r="W60" s="370"/>
      <c r="X60" s="370"/>
      <c r="Y60" s="370"/>
      <c r="Z60" s="370"/>
      <c r="AA60" s="370"/>
      <c r="AB60" s="370"/>
      <c r="AC60" s="370"/>
      <c r="AD60" s="370"/>
      <c r="AE60" s="370"/>
      <c r="AF60" s="370"/>
      <c r="AG60" s="395">
        <f>'SO 01 - Přípojka dešťové ...'!J32</f>
        <v>0</v>
      </c>
      <c r="AH60" s="396"/>
      <c r="AI60" s="396"/>
      <c r="AJ60" s="396"/>
      <c r="AK60" s="396"/>
      <c r="AL60" s="396"/>
      <c r="AM60" s="396"/>
      <c r="AN60" s="395">
        <f t="shared" si="0"/>
        <v>0</v>
      </c>
      <c r="AO60" s="396"/>
      <c r="AP60" s="396"/>
      <c r="AQ60" s="102" t="s">
        <v>89</v>
      </c>
      <c r="AR60" s="57"/>
      <c r="AS60" s="103">
        <v>0</v>
      </c>
      <c r="AT60" s="104">
        <f t="shared" si="1"/>
        <v>0</v>
      </c>
      <c r="AU60" s="105">
        <f>'SO 01 - Přípojka dešťové ...'!P94</f>
        <v>0</v>
      </c>
      <c r="AV60" s="104">
        <f>'SO 01 - Přípojka dešťové ...'!J35</f>
        <v>0</v>
      </c>
      <c r="AW60" s="104">
        <f>'SO 01 - Přípojka dešťové ...'!J36</f>
        <v>0</v>
      </c>
      <c r="AX60" s="104">
        <f>'SO 01 - Přípojka dešťové ...'!J37</f>
        <v>0</v>
      </c>
      <c r="AY60" s="104">
        <f>'SO 01 - Přípojka dešťové ...'!J38</f>
        <v>0</v>
      </c>
      <c r="AZ60" s="104">
        <f>'SO 01 - Přípojka dešťové ...'!F35</f>
        <v>0</v>
      </c>
      <c r="BA60" s="104">
        <f>'SO 01 - Přípojka dešťové ...'!F36</f>
        <v>0</v>
      </c>
      <c r="BB60" s="104">
        <f>'SO 01 - Přípojka dešťové ...'!F37</f>
        <v>0</v>
      </c>
      <c r="BC60" s="104">
        <f>'SO 01 - Přípojka dešťové ...'!F38</f>
        <v>0</v>
      </c>
      <c r="BD60" s="106">
        <f>'SO 01 - Přípojka dešťové ...'!F39</f>
        <v>0</v>
      </c>
      <c r="BT60" s="107" t="s">
        <v>85</v>
      </c>
      <c r="BV60" s="107" t="s">
        <v>78</v>
      </c>
      <c r="BW60" s="107" t="s">
        <v>102</v>
      </c>
      <c r="BX60" s="107" t="s">
        <v>99</v>
      </c>
      <c r="CL60" s="107" t="s">
        <v>31</v>
      </c>
    </row>
    <row r="61" spans="1:91" s="4" customFormat="1" ht="16.5" customHeight="1">
      <c r="A61" s="100" t="s">
        <v>86</v>
      </c>
      <c r="B61" s="55"/>
      <c r="C61" s="101"/>
      <c r="D61" s="101"/>
      <c r="E61" s="370" t="s">
        <v>103</v>
      </c>
      <c r="F61" s="370"/>
      <c r="G61" s="370"/>
      <c r="H61" s="370"/>
      <c r="I61" s="370"/>
      <c r="J61" s="101"/>
      <c r="K61" s="370" t="s">
        <v>104</v>
      </c>
      <c r="L61" s="370"/>
      <c r="M61" s="370"/>
      <c r="N61" s="370"/>
      <c r="O61" s="370"/>
      <c r="P61" s="370"/>
      <c r="Q61" s="370"/>
      <c r="R61" s="370"/>
      <c r="S61" s="370"/>
      <c r="T61" s="370"/>
      <c r="U61" s="370"/>
      <c r="V61" s="370"/>
      <c r="W61" s="370"/>
      <c r="X61" s="370"/>
      <c r="Y61" s="370"/>
      <c r="Z61" s="370"/>
      <c r="AA61" s="370"/>
      <c r="AB61" s="370"/>
      <c r="AC61" s="370"/>
      <c r="AD61" s="370"/>
      <c r="AE61" s="370"/>
      <c r="AF61" s="370"/>
      <c r="AG61" s="395">
        <f>'SO 02 - Přípojka splaškov...'!J32</f>
        <v>0</v>
      </c>
      <c r="AH61" s="396"/>
      <c r="AI61" s="396"/>
      <c r="AJ61" s="396"/>
      <c r="AK61" s="396"/>
      <c r="AL61" s="396"/>
      <c r="AM61" s="396"/>
      <c r="AN61" s="395">
        <f t="shared" si="0"/>
        <v>0</v>
      </c>
      <c r="AO61" s="396"/>
      <c r="AP61" s="396"/>
      <c r="AQ61" s="102" t="s">
        <v>89</v>
      </c>
      <c r="AR61" s="57"/>
      <c r="AS61" s="103">
        <v>0</v>
      </c>
      <c r="AT61" s="104">
        <f t="shared" si="1"/>
        <v>0</v>
      </c>
      <c r="AU61" s="105">
        <f>'SO 02 - Přípojka splaškov...'!P93</f>
        <v>0</v>
      </c>
      <c r="AV61" s="104">
        <f>'SO 02 - Přípojka splaškov...'!J35</f>
        <v>0</v>
      </c>
      <c r="AW61" s="104">
        <f>'SO 02 - Přípojka splaškov...'!J36</f>
        <v>0</v>
      </c>
      <c r="AX61" s="104">
        <f>'SO 02 - Přípojka splaškov...'!J37</f>
        <v>0</v>
      </c>
      <c r="AY61" s="104">
        <f>'SO 02 - Přípojka splaškov...'!J38</f>
        <v>0</v>
      </c>
      <c r="AZ61" s="104">
        <f>'SO 02 - Přípojka splaškov...'!F35</f>
        <v>0</v>
      </c>
      <c r="BA61" s="104">
        <f>'SO 02 - Přípojka splaškov...'!F36</f>
        <v>0</v>
      </c>
      <c r="BB61" s="104">
        <f>'SO 02 - Přípojka splaškov...'!F37</f>
        <v>0</v>
      </c>
      <c r="BC61" s="104">
        <f>'SO 02 - Přípojka splaškov...'!F38</f>
        <v>0</v>
      </c>
      <c r="BD61" s="106">
        <f>'SO 02 - Přípojka splaškov...'!F39</f>
        <v>0</v>
      </c>
      <c r="BT61" s="107" t="s">
        <v>85</v>
      </c>
      <c r="BV61" s="107" t="s">
        <v>78</v>
      </c>
      <c r="BW61" s="107" t="s">
        <v>105</v>
      </c>
      <c r="BX61" s="107" t="s">
        <v>99</v>
      </c>
      <c r="CL61" s="107" t="s">
        <v>31</v>
      </c>
    </row>
    <row r="62" spans="1:91" s="4" customFormat="1" ht="16.5" customHeight="1">
      <c r="A62" s="100" t="s">
        <v>86</v>
      </c>
      <c r="B62" s="55"/>
      <c r="C62" s="101"/>
      <c r="D62" s="101"/>
      <c r="E62" s="370" t="s">
        <v>106</v>
      </c>
      <c r="F62" s="370"/>
      <c r="G62" s="370"/>
      <c r="H62" s="370"/>
      <c r="I62" s="370"/>
      <c r="J62" s="101"/>
      <c r="K62" s="370" t="s">
        <v>107</v>
      </c>
      <c r="L62" s="370"/>
      <c r="M62" s="370"/>
      <c r="N62" s="370"/>
      <c r="O62" s="370"/>
      <c r="P62" s="370"/>
      <c r="Q62" s="370"/>
      <c r="R62" s="370"/>
      <c r="S62" s="370"/>
      <c r="T62" s="370"/>
      <c r="U62" s="370"/>
      <c r="V62" s="370"/>
      <c r="W62" s="370"/>
      <c r="X62" s="370"/>
      <c r="Y62" s="370"/>
      <c r="Z62" s="370"/>
      <c r="AA62" s="370"/>
      <c r="AB62" s="370"/>
      <c r="AC62" s="370"/>
      <c r="AD62" s="370"/>
      <c r="AE62" s="370"/>
      <c r="AF62" s="370"/>
      <c r="AG62" s="395">
        <f>'SO 03 - Čerpací stanice'!J32</f>
        <v>0</v>
      </c>
      <c r="AH62" s="396"/>
      <c r="AI62" s="396"/>
      <c r="AJ62" s="396"/>
      <c r="AK62" s="396"/>
      <c r="AL62" s="396"/>
      <c r="AM62" s="396"/>
      <c r="AN62" s="395">
        <f t="shared" si="0"/>
        <v>0</v>
      </c>
      <c r="AO62" s="396"/>
      <c r="AP62" s="396"/>
      <c r="AQ62" s="102" t="s">
        <v>89</v>
      </c>
      <c r="AR62" s="57"/>
      <c r="AS62" s="103">
        <v>0</v>
      </c>
      <c r="AT62" s="104">
        <f t="shared" si="1"/>
        <v>0</v>
      </c>
      <c r="AU62" s="105">
        <f>'SO 03 - Čerpací stanice'!P99</f>
        <v>0</v>
      </c>
      <c r="AV62" s="104">
        <f>'SO 03 - Čerpací stanice'!J35</f>
        <v>0</v>
      </c>
      <c r="AW62" s="104">
        <f>'SO 03 - Čerpací stanice'!J36</f>
        <v>0</v>
      </c>
      <c r="AX62" s="104">
        <f>'SO 03 - Čerpací stanice'!J37</f>
        <v>0</v>
      </c>
      <c r="AY62" s="104">
        <f>'SO 03 - Čerpací stanice'!J38</f>
        <v>0</v>
      </c>
      <c r="AZ62" s="104">
        <f>'SO 03 - Čerpací stanice'!F35</f>
        <v>0</v>
      </c>
      <c r="BA62" s="104">
        <f>'SO 03 - Čerpací stanice'!F36</f>
        <v>0</v>
      </c>
      <c r="BB62" s="104">
        <f>'SO 03 - Čerpací stanice'!F37</f>
        <v>0</v>
      </c>
      <c r="BC62" s="104">
        <f>'SO 03 - Čerpací stanice'!F38</f>
        <v>0</v>
      </c>
      <c r="BD62" s="106">
        <f>'SO 03 - Čerpací stanice'!F39</f>
        <v>0</v>
      </c>
      <c r="BT62" s="107" t="s">
        <v>85</v>
      </c>
      <c r="BV62" s="107" t="s">
        <v>78</v>
      </c>
      <c r="BW62" s="107" t="s">
        <v>108</v>
      </c>
      <c r="BX62" s="107" t="s">
        <v>99</v>
      </c>
      <c r="CL62" s="107" t="s">
        <v>31</v>
      </c>
    </row>
    <row r="63" spans="1:91" s="4" customFormat="1" ht="16.5" customHeight="1">
      <c r="A63" s="100" t="s">
        <v>86</v>
      </c>
      <c r="B63" s="55"/>
      <c r="C63" s="101"/>
      <c r="D63" s="101"/>
      <c r="E63" s="370" t="s">
        <v>109</v>
      </c>
      <c r="F63" s="370"/>
      <c r="G63" s="370"/>
      <c r="H63" s="370"/>
      <c r="I63" s="370"/>
      <c r="J63" s="101"/>
      <c r="K63" s="370" t="s">
        <v>110</v>
      </c>
      <c r="L63" s="370"/>
      <c r="M63" s="370"/>
      <c r="N63" s="370"/>
      <c r="O63" s="370"/>
      <c r="P63" s="370"/>
      <c r="Q63" s="370"/>
      <c r="R63" s="370"/>
      <c r="S63" s="370"/>
      <c r="T63" s="370"/>
      <c r="U63" s="370"/>
      <c r="V63" s="370"/>
      <c r="W63" s="370"/>
      <c r="X63" s="370"/>
      <c r="Y63" s="370"/>
      <c r="Z63" s="370"/>
      <c r="AA63" s="370"/>
      <c r="AB63" s="370"/>
      <c r="AC63" s="370"/>
      <c r="AD63" s="370"/>
      <c r="AE63" s="370"/>
      <c r="AF63" s="370"/>
      <c r="AG63" s="395">
        <f>'SO 03.1 - Elektropilíř pr...'!J32</f>
        <v>0</v>
      </c>
      <c r="AH63" s="396"/>
      <c r="AI63" s="396"/>
      <c r="AJ63" s="396"/>
      <c r="AK63" s="396"/>
      <c r="AL63" s="396"/>
      <c r="AM63" s="396"/>
      <c r="AN63" s="395">
        <f t="shared" si="0"/>
        <v>0</v>
      </c>
      <c r="AO63" s="396"/>
      <c r="AP63" s="396"/>
      <c r="AQ63" s="102" t="s">
        <v>89</v>
      </c>
      <c r="AR63" s="57"/>
      <c r="AS63" s="103">
        <v>0</v>
      </c>
      <c r="AT63" s="104">
        <f t="shared" si="1"/>
        <v>0</v>
      </c>
      <c r="AU63" s="105">
        <f>'SO 03.1 - Elektropilíř pr...'!P93</f>
        <v>0</v>
      </c>
      <c r="AV63" s="104">
        <f>'SO 03.1 - Elektropilíř pr...'!J35</f>
        <v>0</v>
      </c>
      <c r="AW63" s="104">
        <f>'SO 03.1 - Elektropilíř pr...'!J36</f>
        <v>0</v>
      </c>
      <c r="AX63" s="104">
        <f>'SO 03.1 - Elektropilíř pr...'!J37</f>
        <v>0</v>
      </c>
      <c r="AY63" s="104">
        <f>'SO 03.1 - Elektropilíř pr...'!J38</f>
        <v>0</v>
      </c>
      <c r="AZ63" s="104">
        <f>'SO 03.1 - Elektropilíř pr...'!F35</f>
        <v>0</v>
      </c>
      <c r="BA63" s="104">
        <f>'SO 03.1 - Elektropilíř pr...'!F36</f>
        <v>0</v>
      </c>
      <c r="BB63" s="104">
        <f>'SO 03.1 - Elektropilíř pr...'!F37</f>
        <v>0</v>
      </c>
      <c r="BC63" s="104">
        <f>'SO 03.1 - Elektropilíř pr...'!F38</f>
        <v>0</v>
      </c>
      <c r="BD63" s="106">
        <f>'SO 03.1 - Elektropilíř pr...'!F39</f>
        <v>0</v>
      </c>
      <c r="BT63" s="107" t="s">
        <v>85</v>
      </c>
      <c r="BV63" s="107" t="s">
        <v>78</v>
      </c>
      <c r="BW63" s="107" t="s">
        <v>111</v>
      </c>
      <c r="BX63" s="107" t="s">
        <v>99</v>
      </c>
      <c r="CL63" s="107" t="s">
        <v>31</v>
      </c>
    </row>
    <row r="64" spans="1:91" s="4" customFormat="1" ht="16.5" customHeight="1">
      <c r="A64" s="100" t="s">
        <v>86</v>
      </c>
      <c r="B64" s="55"/>
      <c r="C64" s="101"/>
      <c r="D64" s="101"/>
      <c r="E64" s="370" t="s">
        <v>112</v>
      </c>
      <c r="F64" s="370"/>
      <c r="G64" s="370"/>
      <c r="H64" s="370"/>
      <c r="I64" s="370"/>
      <c r="J64" s="101"/>
      <c r="K64" s="370" t="s">
        <v>113</v>
      </c>
      <c r="L64" s="370"/>
      <c r="M64" s="370"/>
      <c r="N64" s="370"/>
      <c r="O64" s="370"/>
      <c r="P64" s="370"/>
      <c r="Q64" s="370"/>
      <c r="R64" s="370"/>
      <c r="S64" s="370"/>
      <c r="T64" s="370"/>
      <c r="U64" s="370"/>
      <c r="V64" s="370"/>
      <c r="W64" s="370"/>
      <c r="X64" s="370"/>
      <c r="Y64" s="370"/>
      <c r="Z64" s="370"/>
      <c r="AA64" s="370"/>
      <c r="AB64" s="370"/>
      <c r="AC64" s="370"/>
      <c r="AD64" s="370"/>
      <c r="AE64" s="370"/>
      <c r="AF64" s="370"/>
      <c r="AG64" s="395">
        <f>'SO 04 - Nový přívodní kab...'!J32</f>
        <v>0</v>
      </c>
      <c r="AH64" s="396"/>
      <c r="AI64" s="396"/>
      <c r="AJ64" s="396"/>
      <c r="AK64" s="396"/>
      <c r="AL64" s="396"/>
      <c r="AM64" s="396"/>
      <c r="AN64" s="395">
        <f t="shared" si="0"/>
        <v>0</v>
      </c>
      <c r="AO64" s="396"/>
      <c r="AP64" s="396"/>
      <c r="AQ64" s="102" t="s">
        <v>89</v>
      </c>
      <c r="AR64" s="57"/>
      <c r="AS64" s="103">
        <v>0</v>
      </c>
      <c r="AT64" s="104">
        <f t="shared" si="1"/>
        <v>0</v>
      </c>
      <c r="AU64" s="105">
        <f>'SO 04 - Nový přívodní kab...'!P91</f>
        <v>0</v>
      </c>
      <c r="AV64" s="104">
        <f>'SO 04 - Nový přívodní kab...'!J35</f>
        <v>0</v>
      </c>
      <c r="AW64" s="104">
        <f>'SO 04 - Nový přívodní kab...'!J36</f>
        <v>0</v>
      </c>
      <c r="AX64" s="104">
        <f>'SO 04 - Nový přívodní kab...'!J37</f>
        <v>0</v>
      </c>
      <c r="AY64" s="104">
        <f>'SO 04 - Nový přívodní kab...'!J38</f>
        <v>0</v>
      </c>
      <c r="AZ64" s="104">
        <f>'SO 04 - Nový přívodní kab...'!F35</f>
        <v>0</v>
      </c>
      <c r="BA64" s="104">
        <f>'SO 04 - Nový přívodní kab...'!F36</f>
        <v>0</v>
      </c>
      <c r="BB64" s="104">
        <f>'SO 04 - Nový přívodní kab...'!F37</f>
        <v>0</v>
      </c>
      <c r="BC64" s="104">
        <f>'SO 04 - Nový přívodní kab...'!F38</f>
        <v>0</v>
      </c>
      <c r="BD64" s="106">
        <f>'SO 04 - Nový přívodní kab...'!F39</f>
        <v>0</v>
      </c>
      <c r="BT64" s="107" t="s">
        <v>85</v>
      </c>
      <c r="BV64" s="107" t="s">
        <v>78</v>
      </c>
      <c r="BW64" s="107" t="s">
        <v>114</v>
      </c>
      <c r="BX64" s="107" t="s">
        <v>99</v>
      </c>
      <c r="CL64" s="107" t="s">
        <v>31</v>
      </c>
    </row>
    <row r="65" spans="1:91" s="4" customFormat="1" ht="16.5" customHeight="1">
      <c r="A65" s="100" t="s">
        <v>86</v>
      </c>
      <c r="B65" s="55"/>
      <c r="C65" s="101"/>
      <c r="D65" s="101"/>
      <c r="E65" s="370" t="s">
        <v>115</v>
      </c>
      <c r="F65" s="370"/>
      <c r="G65" s="370"/>
      <c r="H65" s="370"/>
      <c r="I65" s="370"/>
      <c r="J65" s="101"/>
      <c r="K65" s="370" t="s">
        <v>116</v>
      </c>
      <c r="L65" s="370"/>
      <c r="M65" s="370"/>
      <c r="N65" s="370"/>
      <c r="O65" s="370"/>
      <c r="P65" s="370"/>
      <c r="Q65" s="370"/>
      <c r="R65" s="370"/>
      <c r="S65" s="370"/>
      <c r="T65" s="370"/>
      <c r="U65" s="370"/>
      <c r="V65" s="370"/>
      <c r="W65" s="370"/>
      <c r="X65" s="370"/>
      <c r="Y65" s="370"/>
      <c r="Z65" s="370"/>
      <c r="AA65" s="370"/>
      <c r="AB65" s="370"/>
      <c r="AC65" s="370"/>
      <c r="AD65" s="370"/>
      <c r="AE65" s="370"/>
      <c r="AF65" s="370"/>
      <c r="AG65" s="395">
        <f>'SO 05 - Obnova zpevněných...'!J32</f>
        <v>0</v>
      </c>
      <c r="AH65" s="396"/>
      <c r="AI65" s="396"/>
      <c r="AJ65" s="396"/>
      <c r="AK65" s="396"/>
      <c r="AL65" s="396"/>
      <c r="AM65" s="396"/>
      <c r="AN65" s="395">
        <f t="shared" si="0"/>
        <v>0</v>
      </c>
      <c r="AO65" s="396"/>
      <c r="AP65" s="396"/>
      <c r="AQ65" s="102" t="s">
        <v>89</v>
      </c>
      <c r="AR65" s="57"/>
      <c r="AS65" s="103">
        <v>0</v>
      </c>
      <c r="AT65" s="104">
        <f t="shared" si="1"/>
        <v>0</v>
      </c>
      <c r="AU65" s="105">
        <f>'SO 05 - Obnova zpevněných...'!P93</f>
        <v>0</v>
      </c>
      <c r="AV65" s="104">
        <f>'SO 05 - Obnova zpevněných...'!J35</f>
        <v>0</v>
      </c>
      <c r="AW65" s="104">
        <f>'SO 05 - Obnova zpevněných...'!J36</f>
        <v>0</v>
      </c>
      <c r="AX65" s="104">
        <f>'SO 05 - Obnova zpevněných...'!J37</f>
        <v>0</v>
      </c>
      <c r="AY65" s="104">
        <f>'SO 05 - Obnova zpevněných...'!J38</f>
        <v>0</v>
      </c>
      <c r="AZ65" s="104">
        <f>'SO 05 - Obnova zpevněných...'!F35</f>
        <v>0</v>
      </c>
      <c r="BA65" s="104">
        <f>'SO 05 - Obnova zpevněných...'!F36</f>
        <v>0</v>
      </c>
      <c r="BB65" s="104">
        <f>'SO 05 - Obnova zpevněných...'!F37</f>
        <v>0</v>
      </c>
      <c r="BC65" s="104">
        <f>'SO 05 - Obnova zpevněných...'!F38</f>
        <v>0</v>
      </c>
      <c r="BD65" s="106">
        <f>'SO 05 - Obnova zpevněných...'!F39</f>
        <v>0</v>
      </c>
      <c r="BT65" s="107" t="s">
        <v>85</v>
      </c>
      <c r="BV65" s="107" t="s">
        <v>78</v>
      </c>
      <c r="BW65" s="107" t="s">
        <v>117</v>
      </c>
      <c r="BX65" s="107" t="s">
        <v>99</v>
      </c>
      <c r="CL65" s="107" t="s">
        <v>31</v>
      </c>
    </row>
    <row r="66" spans="1:91" s="4" customFormat="1" ht="16.5" customHeight="1">
      <c r="A66" s="100" t="s">
        <v>86</v>
      </c>
      <c r="B66" s="55"/>
      <c r="C66" s="101"/>
      <c r="D66" s="101"/>
      <c r="E66" s="370" t="s">
        <v>118</v>
      </c>
      <c r="F66" s="370"/>
      <c r="G66" s="370"/>
      <c r="H66" s="370"/>
      <c r="I66" s="370"/>
      <c r="J66" s="101"/>
      <c r="K66" s="370" t="s">
        <v>119</v>
      </c>
      <c r="L66" s="370"/>
      <c r="M66" s="370"/>
      <c r="N66" s="370"/>
      <c r="O66" s="370"/>
      <c r="P66" s="370"/>
      <c r="Q66" s="370"/>
      <c r="R66" s="370"/>
      <c r="S66" s="370"/>
      <c r="T66" s="370"/>
      <c r="U66" s="370"/>
      <c r="V66" s="370"/>
      <c r="W66" s="370"/>
      <c r="X66" s="370"/>
      <c r="Y66" s="370"/>
      <c r="Z66" s="370"/>
      <c r="AA66" s="370"/>
      <c r="AB66" s="370"/>
      <c r="AC66" s="370"/>
      <c r="AD66" s="370"/>
      <c r="AE66" s="370"/>
      <c r="AF66" s="370"/>
      <c r="AG66" s="395">
        <f>'SO 06 - Sadové úpravy'!J32</f>
        <v>0</v>
      </c>
      <c r="AH66" s="396"/>
      <c r="AI66" s="396"/>
      <c r="AJ66" s="396"/>
      <c r="AK66" s="396"/>
      <c r="AL66" s="396"/>
      <c r="AM66" s="396"/>
      <c r="AN66" s="395">
        <f t="shared" si="0"/>
        <v>0</v>
      </c>
      <c r="AO66" s="396"/>
      <c r="AP66" s="396"/>
      <c r="AQ66" s="102" t="s">
        <v>89</v>
      </c>
      <c r="AR66" s="57"/>
      <c r="AS66" s="103">
        <v>0</v>
      </c>
      <c r="AT66" s="104">
        <f t="shared" si="1"/>
        <v>0</v>
      </c>
      <c r="AU66" s="105">
        <f>'SO 06 - Sadové úpravy'!P90</f>
        <v>0</v>
      </c>
      <c r="AV66" s="104">
        <f>'SO 06 - Sadové úpravy'!J35</f>
        <v>0</v>
      </c>
      <c r="AW66" s="104">
        <f>'SO 06 - Sadové úpravy'!J36</f>
        <v>0</v>
      </c>
      <c r="AX66" s="104">
        <f>'SO 06 - Sadové úpravy'!J37</f>
        <v>0</v>
      </c>
      <c r="AY66" s="104">
        <f>'SO 06 - Sadové úpravy'!J38</f>
        <v>0</v>
      </c>
      <c r="AZ66" s="104">
        <f>'SO 06 - Sadové úpravy'!F35</f>
        <v>0</v>
      </c>
      <c r="BA66" s="104">
        <f>'SO 06 - Sadové úpravy'!F36</f>
        <v>0</v>
      </c>
      <c r="BB66" s="104">
        <f>'SO 06 - Sadové úpravy'!F37</f>
        <v>0</v>
      </c>
      <c r="BC66" s="104">
        <f>'SO 06 - Sadové úpravy'!F38</f>
        <v>0</v>
      </c>
      <c r="BD66" s="106">
        <f>'SO 06 - Sadové úpravy'!F39</f>
        <v>0</v>
      </c>
      <c r="BT66" s="107" t="s">
        <v>85</v>
      </c>
      <c r="BV66" s="107" t="s">
        <v>78</v>
      </c>
      <c r="BW66" s="107" t="s">
        <v>120</v>
      </c>
      <c r="BX66" s="107" t="s">
        <v>99</v>
      </c>
      <c r="CL66" s="107" t="s">
        <v>31</v>
      </c>
    </row>
    <row r="67" spans="1:91" s="7" customFormat="1" ht="16.5" customHeight="1">
      <c r="A67" s="100" t="s">
        <v>86</v>
      </c>
      <c r="B67" s="90"/>
      <c r="C67" s="91"/>
      <c r="D67" s="369" t="s">
        <v>121</v>
      </c>
      <c r="E67" s="369"/>
      <c r="F67" s="369"/>
      <c r="G67" s="369"/>
      <c r="H67" s="369"/>
      <c r="I67" s="92"/>
      <c r="J67" s="369" t="s">
        <v>122</v>
      </c>
      <c r="K67" s="369"/>
      <c r="L67" s="369"/>
      <c r="M67" s="369"/>
      <c r="N67" s="369"/>
      <c r="O67" s="369"/>
      <c r="P67" s="369"/>
      <c r="Q67" s="369"/>
      <c r="R67" s="369"/>
      <c r="S67" s="369"/>
      <c r="T67" s="369"/>
      <c r="U67" s="369"/>
      <c r="V67" s="369"/>
      <c r="W67" s="369"/>
      <c r="X67" s="369"/>
      <c r="Y67" s="369"/>
      <c r="Z67" s="369"/>
      <c r="AA67" s="369"/>
      <c r="AB67" s="369"/>
      <c r="AC67" s="369"/>
      <c r="AD67" s="369"/>
      <c r="AE67" s="369"/>
      <c r="AF67" s="369"/>
      <c r="AG67" s="403">
        <f>'VRN - Vedlejší rozpočtové...'!J30</f>
        <v>0</v>
      </c>
      <c r="AH67" s="398"/>
      <c r="AI67" s="398"/>
      <c r="AJ67" s="398"/>
      <c r="AK67" s="398"/>
      <c r="AL67" s="398"/>
      <c r="AM67" s="398"/>
      <c r="AN67" s="403">
        <f t="shared" si="0"/>
        <v>0</v>
      </c>
      <c r="AO67" s="398"/>
      <c r="AP67" s="398"/>
      <c r="AQ67" s="93" t="s">
        <v>82</v>
      </c>
      <c r="AR67" s="94"/>
      <c r="AS67" s="95">
        <v>0</v>
      </c>
      <c r="AT67" s="96">
        <f t="shared" si="1"/>
        <v>0</v>
      </c>
      <c r="AU67" s="97">
        <f>'VRN - Vedlejší rozpočtové...'!P83</f>
        <v>0</v>
      </c>
      <c r="AV67" s="96">
        <f>'VRN - Vedlejší rozpočtové...'!J33</f>
        <v>0</v>
      </c>
      <c r="AW67" s="96">
        <f>'VRN - Vedlejší rozpočtové...'!J34</f>
        <v>0</v>
      </c>
      <c r="AX67" s="96">
        <f>'VRN - Vedlejší rozpočtové...'!J35</f>
        <v>0</v>
      </c>
      <c r="AY67" s="96">
        <f>'VRN - Vedlejší rozpočtové...'!J36</f>
        <v>0</v>
      </c>
      <c r="AZ67" s="96">
        <f>'VRN - Vedlejší rozpočtové...'!F33</f>
        <v>0</v>
      </c>
      <c r="BA67" s="96">
        <f>'VRN - Vedlejší rozpočtové...'!F34</f>
        <v>0</v>
      </c>
      <c r="BB67" s="96">
        <f>'VRN - Vedlejší rozpočtové...'!F35</f>
        <v>0</v>
      </c>
      <c r="BC67" s="96">
        <f>'VRN - Vedlejší rozpočtové...'!F36</f>
        <v>0</v>
      </c>
      <c r="BD67" s="98">
        <f>'VRN - Vedlejší rozpočtové...'!F37</f>
        <v>0</v>
      </c>
      <c r="BT67" s="99" t="s">
        <v>83</v>
      </c>
      <c r="BV67" s="99" t="s">
        <v>78</v>
      </c>
      <c r="BW67" s="99" t="s">
        <v>123</v>
      </c>
      <c r="BX67" s="99" t="s">
        <v>5</v>
      </c>
      <c r="CL67" s="99" t="s">
        <v>31</v>
      </c>
      <c r="CM67" s="99" t="s">
        <v>124</v>
      </c>
    </row>
    <row r="68" spans="1:91" s="7" customFormat="1" ht="16.5" customHeight="1">
      <c r="A68" s="100" t="s">
        <v>86</v>
      </c>
      <c r="B68" s="90"/>
      <c r="C68" s="91"/>
      <c r="D68" s="369" t="s">
        <v>125</v>
      </c>
      <c r="E68" s="369"/>
      <c r="F68" s="369"/>
      <c r="G68" s="369"/>
      <c r="H68" s="369"/>
      <c r="I68" s="92"/>
      <c r="J68" s="369" t="s">
        <v>126</v>
      </c>
      <c r="K68" s="369"/>
      <c r="L68" s="369"/>
      <c r="M68" s="369"/>
      <c r="N68" s="369"/>
      <c r="O68" s="369"/>
      <c r="P68" s="369"/>
      <c r="Q68" s="369"/>
      <c r="R68" s="369"/>
      <c r="S68" s="369"/>
      <c r="T68" s="369"/>
      <c r="U68" s="369"/>
      <c r="V68" s="369"/>
      <c r="W68" s="369"/>
      <c r="X68" s="369"/>
      <c r="Y68" s="369"/>
      <c r="Z68" s="369"/>
      <c r="AA68" s="369"/>
      <c r="AB68" s="369"/>
      <c r="AC68" s="369"/>
      <c r="AD68" s="369"/>
      <c r="AE68" s="369"/>
      <c r="AF68" s="369"/>
      <c r="AG68" s="403">
        <f>'ON - Ostatní náklady'!J30</f>
        <v>0</v>
      </c>
      <c r="AH68" s="398"/>
      <c r="AI68" s="398"/>
      <c r="AJ68" s="398"/>
      <c r="AK68" s="398"/>
      <c r="AL68" s="398"/>
      <c r="AM68" s="398"/>
      <c r="AN68" s="403">
        <f t="shared" si="0"/>
        <v>0</v>
      </c>
      <c r="AO68" s="398"/>
      <c r="AP68" s="398"/>
      <c r="AQ68" s="93" t="s">
        <v>82</v>
      </c>
      <c r="AR68" s="94"/>
      <c r="AS68" s="108">
        <v>0</v>
      </c>
      <c r="AT68" s="109">
        <f t="shared" si="1"/>
        <v>0</v>
      </c>
      <c r="AU68" s="110">
        <f>'ON - Ostatní náklady'!P80</f>
        <v>0</v>
      </c>
      <c r="AV68" s="109">
        <f>'ON - Ostatní náklady'!J33</f>
        <v>0</v>
      </c>
      <c r="AW68" s="109">
        <f>'ON - Ostatní náklady'!J34</f>
        <v>0</v>
      </c>
      <c r="AX68" s="109">
        <f>'ON - Ostatní náklady'!J35</f>
        <v>0</v>
      </c>
      <c r="AY68" s="109">
        <f>'ON - Ostatní náklady'!J36</f>
        <v>0</v>
      </c>
      <c r="AZ68" s="109">
        <f>'ON - Ostatní náklady'!F33</f>
        <v>0</v>
      </c>
      <c r="BA68" s="109">
        <f>'ON - Ostatní náklady'!F34</f>
        <v>0</v>
      </c>
      <c r="BB68" s="109">
        <f>'ON - Ostatní náklady'!F35</f>
        <v>0</v>
      </c>
      <c r="BC68" s="109">
        <f>'ON - Ostatní náklady'!F36</f>
        <v>0</v>
      </c>
      <c r="BD68" s="111">
        <f>'ON - Ostatní náklady'!F37</f>
        <v>0</v>
      </c>
      <c r="BT68" s="99" t="s">
        <v>83</v>
      </c>
      <c r="BV68" s="99" t="s">
        <v>78</v>
      </c>
      <c r="BW68" s="99" t="s">
        <v>127</v>
      </c>
      <c r="BX68" s="99" t="s">
        <v>5</v>
      </c>
      <c r="CL68" s="99" t="s">
        <v>31</v>
      </c>
      <c r="CM68" s="99" t="s">
        <v>124</v>
      </c>
    </row>
    <row r="69" spans="1:91" s="2" customFormat="1" ht="30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  <c r="AF69" s="40"/>
      <c r="AG69" s="40"/>
      <c r="AH69" s="40"/>
      <c r="AI69" s="40"/>
      <c r="AJ69" s="40"/>
      <c r="AK69" s="40"/>
      <c r="AL69" s="40"/>
      <c r="AM69" s="40"/>
      <c r="AN69" s="40"/>
      <c r="AO69" s="40"/>
      <c r="AP69" s="40"/>
      <c r="AQ69" s="40"/>
      <c r="AR69" s="43"/>
      <c r="AS69" s="38"/>
      <c r="AT69" s="38"/>
      <c r="AU69" s="38"/>
      <c r="AV69" s="38"/>
      <c r="AW69" s="38"/>
      <c r="AX69" s="38"/>
      <c r="AY69" s="38"/>
      <c r="AZ69" s="38"/>
      <c r="BA69" s="38"/>
      <c r="BB69" s="38"/>
      <c r="BC69" s="38"/>
      <c r="BD69" s="38"/>
      <c r="BE69" s="38"/>
    </row>
    <row r="70" spans="1:91" s="2" customFormat="1" ht="6.9" customHeight="1">
      <c r="A70" s="38"/>
      <c r="B70" s="51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2"/>
      <c r="AB70" s="52"/>
      <c r="AC70" s="52"/>
      <c r="AD70" s="52"/>
      <c r="AE70" s="52"/>
      <c r="AF70" s="52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43"/>
      <c r="AS70" s="38"/>
      <c r="AT70" s="38"/>
      <c r="AU70" s="38"/>
      <c r="AV70" s="38"/>
      <c r="AW70" s="38"/>
      <c r="AX70" s="38"/>
      <c r="AY70" s="38"/>
      <c r="AZ70" s="38"/>
      <c r="BA70" s="38"/>
      <c r="BB70" s="38"/>
      <c r="BC70" s="38"/>
      <c r="BD70" s="38"/>
      <c r="BE70" s="38"/>
    </row>
  </sheetData>
  <sheetProtection algorithmName="SHA-512" hashValue="tLm1CZqa7shlE0fK8uJ0474qSh4iUVK5IgQRPoa5nTTzM/yRVXyatW/XQDLiX3HH9zKw+6M55/ACyuCE+mMCQQ==" saltValue="S8ym9G5IarVzHhGCrgmisLVCs6fy8rJL+O7OlG6OQfXXNlNbPYpzUMV4j442vvdBkWijARVbMzw29Qq1GPKDEg==" spinCount="100000" sheet="1" objects="1" scenarios="1" formatColumns="0" formatRows="0"/>
  <mergeCells count="94">
    <mergeCell ref="AN67:AP67"/>
    <mergeCell ref="AG67:AM67"/>
    <mergeCell ref="AN68:AP68"/>
    <mergeCell ref="AG68:AM68"/>
    <mergeCell ref="AN54:AP54"/>
    <mergeCell ref="AS49:AT51"/>
    <mergeCell ref="AN65:AP65"/>
    <mergeCell ref="AG65:AM65"/>
    <mergeCell ref="AN66:AP66"/>
    <mergeCell ref="AG66:AM66"/>
    <mergeCell ref="AR2:BE2"/>
    <mergeCell ref="AG64:AM64"/>
    <mergeCell ref="AG57:AM57"/>
    <mergeCell ref="AG58:AM58"/>
    <mergeCell ref="AG56:AM56"/>
    <mergeCell ref="AG59:AM59"/>
    <mergeCell ref="AG52:AM52"/>
    <mergeCell ref="AG55:AM55"/>
    <mergeCell ref="AG62:AM62"/>
    <mergeCell ref="AG60:AM60"/>
    <mergeCell ref="AG63:AM63"/>
    <mergeCell ref="AG61:AM61"/>
    <mergeCell ref="AM47:AN47"/>
    <mergeCell ref="AM49:AP49"/>
    <mergeCell ref="AM50:AP50"/>
    <mergeCell ref="AN63:AP63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D67:H67"/>
    <mergeCell ref="J67:AF67"/>
    <mergeCell ref="D68:H68"/>
    <mergeCell ref="J68:AF68"/>
    <mergeCell ref="AG54:AM54"/>
    <mergeCell ref="L45:AO45"/>
    <mergeCell ref="E65:I65"/>
    <mergeCell ref="K65:AF65"/>
    <mergeCell ref="E66:I66"/>
    <mergeCell ref="K66:AF66"/>
    <mergeCell ref="AN64:AP64"/>
    <mergeCell ref="AN62:AP62"/>
    <mergeCell ref="AN61:AP61"/>
    <mergeCell ref="AN57:AP57"/>
    <mergeCell ref="AN55:AP55"/>
    <mergeCell ref="AN60:AP60"/>
    <mergeCell ref="AN59:AP59"/>
    <mergeCell ref="AN56:AP56"/>
    <mergeCell ref="AN52:AP52"/>
    <mergeCell ref="AN58:AP58"/>
    <mergeCell ref="K60:AF60"/>
    <mergeCell ref="K61:AF61"/>
    <mergeCell ref="K62:AF62"/>
    <mergeCell ref="K63:AF63"/>
    <mergeCell ref="K57:AF57"/>
    <mergeCell ref="K58:AF58"/>
    <mergeCell ref="C52:G52"/>
    <mergeCell ref="D59:H59"/>
    <mergeCell ref="D55:H55"/>
    <mergeCell ref="E57:I57"/>
    <mergeCell ref="E64:I64"/>
    <mergeCell ref="E58:I58"/>
    <mergeCell ref="E63:I63"/>
    <mergeCell ref="E62:I62"/>
    <mergeCell ref="E61:I61"/>
    <mergeCell ref="E60:I60"/>
    <mergeCell ref="E56:I56"/>
    <mergeCell ref="I52:AF52"/>
    <mergeCell ref="J55:AF55"/>
    <mergeCell ref="J59:AF59"/>
    <mergeCell ref="K56:AF56"/>
    <mergeCell ref="K64:AF64"/>
  </mergeCells>
  <hyperlinks>
    <hyperlink ref="A56" location="'PS 01 - Strojně-technolog...'!C2" display="/" xr:uid="{00000000-0004-0000-0000-000000000000}"/>
    <hyperlink ref="A57" location="'PS 02 - Elektro-technolog...'!C2" display="/" xr:uid="{00000000-0004-0000-0000-000001000000}"/>
    <hyperlink ref="A58" location="'PS 03 - SŘTP'!C2" display="/" xr:uid="{00000000-0004-0000-0000-000002000000}"/>
    <hyperlink ref="A60" location="'SO 01 - Přípojka dešťové ...'!C2" display="/" xr:uid="{00000000-0004-0000-0000-000003000000}"/>
    <hyperlink ref="A61" location="'SO 02 - Přípojka splaškov...'!C2" display="/" xr:uid="{00000000-0004-0000-0000-000004000000}"/>
    <hyperlink ref="A62" location="'SO 03 - Čerpací stanice'!C2" display="/" xr:uid="{00000000-0004-0000-0000-000005000000}"/>
    <hyperlink ref="A63" location="'SO 03.1 - Elektropilíř pr...'!C2" display="/" xr:uid="{00000000-0004-0000-0000-000006000000}"/>
    <hyperlink ref="A64" location="'SO 04 - Nový přívodní kab...'!C2" display="/" xr:uid="{00000000-0004-0000-0000-000007000000}"/>
    <hyperlink ref="A65" location="'SO 05 - Obnova zpevněných...'!C2" display="/" xr:uid="{00000000-0004-0000-0000-000008000000}"/>
    <hyperlink ref="A66" location="'SO 06 - Sadové úpravy'!C2" display="/" xr:uid="{00000000-0004-0000-0000-000009000000}"/>
    <hyperlink ref="A67" location="'VRN - Vedlejší rozpočtové...'!C2" display="/" xr:uid="{00000000-0004-0000-0000-00000A000000}"/>
    <hyperlink ref="A68" location="'ON - Ostatní náklady'!C2" display="/" xr:uid="{00000000-0004-0000-0000-00000B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BM226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94"/>
      <c r="M2" s="394"/>
      <c r="N2" s="394"/>
      <c r="O2" s="394"/>
      <c r="P2" s="394"/>
      <c r="Q2" s="394"/>
      <c r="R2" s="394"/>
      <c r="S2" s="394"/>
      <c r="T2" s="394"/>
      <c r="U2" s="394"/>
      <c r="V2" s="394"/>
      <c r="AT2" s="20" t="s">
        <v>117</v>
      </c>
    </row>
    <row r="3" spans="1:46" s="1" customFormat="1" ht="6.9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23"/>
      <c r="AT3" s="20" t="s">
        <v>85</v>
      </c>
    </row>
    <row r="4" spans="1:46" s="1" customFormat="1" ht="24.9" customHeight="1">
      <c r="B4" s="23"/>
      <c r="D4" s="114" t="s">
        <v>128</v>
      </c>
      <c r="L4" s="23"/>
      <c r="M4" s="115" t="s">
        <v>10</v>
      </c>
      <c r="AT4" s="20" t="s">
        <v>4</v>
      </c>
    </row>
    <row r="5" spans="1:46" s="1" customFormat="1" ht="6.9" customHeight="1">
      <c r="B5" s="23"/>
      <c r="L5" s="23"/>
    </row>
    <row r="6" spans="1:46" s="1" customFormat="1" ht="12" customHeight="1">
      <c r="B6" s="23"/>
      <c r="D6" s="116" t="s">
        <v>16</v>
      </c>
      <c r="L6" s="23"/>
    </row>
    <row r="7" spans="1:46" s="1" customFormat="1" ht="16.5" customHeight="1">
      <c r="B7" s="23"/>
      <c r="E7" s="411" t="str">
        <f>'Rekapitulace stavby'!K6</f>
        <v>ÚČOV nát. lab. LB - Odvodnění v areálu Ekotechnického muzea</v>
      </c>
      <c r="F7" s="412"/>
      <c r="G7" s="412"/>
      <c r="H7" s="412"/>
      <c r="L7" s="23"/>
    </row>
    <row r="8" spans="1:46" s="1" customFormat="1" ht="12" customHeight="1">
      <c r="B8" s="23"/>
      <c r="D8" s="116" t="s">
        <v>129</v>
      </c>
      <c r="L8" s="23"/>
    </row>
    <row r="9" spans="1:46" s="2" customFormat="1" ht="16.5" customHeight="1">
      <c r="A9" s="38"/>
      <c r="B9" s="43"/>
      <c r="C9" s="38"/>
      <c r="D9" s="38"/>
      <c r="E9" s="411" t="s">
        <v>667</v>
      </c>
      <c r="F9" s="413"/>
      <c r="G9" s="413"/>
      <c r="H9" s="413"/>
      <c r="I9" s="38"/>
      <c r="J9" s="38"/>
      <c r="K9" s="38"/>
      <c r="L9" s="11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pans="1:46" s="2" customFormat="1" ht="12" customHeight="1">
      <c r="A10" s="38"/>
      <c r="B10" s="43"/>
      <c r="C10" s="38"/>
      <c r="D10" s="116" t="s">
        <v>131</v>
      </c>
      <c r="E10" s="38"/>
      <c r="F10" s="38"/>
      <c r="G10" s="38"/>
      <c r="H10" s="38"/>
      <c r="I10" s="38"/>
      <c r="J10" s="38"/>
      <c r="K10" s="38"/>
      <c r="L10" s="11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pans="1:46" s="2" customFormat="1" ht="16.5" customHeight="1">
      <c r="A11" s="38"/>
      <c r="B11" s="43"/>
      <c r="C11" s="38"/>
      <c r="D11" s="38"/>
      <c r="E11" s="414" t="s">
        <v>1802</v>
      </c>
      <c r="F11" s="413"/>
      <c r="G11" s="413"/>
      <c r="H11" s="413"/>
      <c r="I11" s="38"/>
      <c r="J11" s="38"/>
      <c r="K11" s="38"/>
      <c r="L11" s="11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pans="1:46" s="2" customFormat="1" ht="10.199999999999999">
      <c r="A12" s="38"/>
      <c r="B12" s="43"/>
      <c r="C12" s="38"/>
      <c r="D12" s="38"/>
      <c r="E12" s="38"/>
      <c r="F12" s="38"/>
      <c r="G12" s="38"/>
      <c r="H12" s="38"/>
      <c r="I12" s="38"/>
      <c r="J12" s="38"/>
      <c r="K12" s="38"/>
      <c r="L12" s="11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pans="1:46" s="2" customFormat="1" ht="12" customHeight="1">
      <c r="A13" s="38"/>
      <c r="B13" s="43"/>
      <c r="C13" s="38"/>
      <c r="D13" s="116" t="s">
        <v>18</v>
      </c>
      <c r="E13" s="38"/>
      <c r="F13" s="107" t="s">
        <v>31</v>
      </c>
      <c r="G13" s="38"/>
      <c r="H13" s="38"/>
      <c r="I13" s="116" t="s">
        <v>20</v>
      </c>
      <c r="J13" s="107" t="s">
        <v>31</v>
      </c>
      <c r="K13" s="38"/>
      <c r="L13" s="11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pans="1:46" s="2" customFormat="1" ht="12" customHeight="1">
      <c r="A14" s="38"/>
      <c r="B14" s="43"/>
      <c r="C14" s="38"/>
      <c r="D14" s="116" t="s">
        <v>22</v>
      </c>
      <c r="E14" s="38"/>
      <c r="F14" s="107" t="s">
        <v>23</v>
      </c>
      <c r="G14" s="38"/>
      <c r="H14" s="38"/>
      <c r="I14" s="116" t="s">
        <v>24</v>
      </c>
      <c r="J14" s="118">
        <f>'Rekapitulace stavby'!AN8</f>
        <v>45674</v>
      </c>
      <c r="K14" s="38"/>
      <c r="L14" s="11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pans="1:46" s="2" customFormat="1" ht="10.8" customHeight="1">
      <c r="A15" s="38"/>
      <c r="B15" s="43"/>
      <c r="C15" s="38"/>
      <c r="D15" s="38"/>
      <c r="E15" s="38"/>
      <c r="F15" s="38"/>
      <c r="G15" s="38"/>
      <c r="H15" s="38"/>
      <c r="I15" s="38"/>
      <c r="J15" s="38"/>
      <c r="K15" s="38"/>
      <c r="L15" s="11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pans="1:46" s="2" customFormat="1" ht="12" customHeight="1">
      <c r="A16" s="38"/>
      <c r="B16" s="43"/>
      <c r="C16" s="38"/>
      <c r="D16" s="116" t="s">
        <v>29</v>
      </c>
      <c r="E16" s="38"/>
      <c r="F16" s="38"/>
      <c r="G16" s="38"/>
      <c r="H16" s="38"/>
      <c r="I16" s="116" t="s">
        <v>30</v>
      </c>
      <c r="J16" s="107" t="s">
        <v>31</v>
      </c>
      <c r="K16" s="38"/>
      <c r="L16" s="11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pans="1:31" s="2" customFormat="1" ht="18" customHeight="1">
      <c r="A17" s="38"/>
      <c r="B17" s="43"/>
      <c r="C17" s="38"/>
      <c r="D17" s="38"/>
      <c r="E17" s="107" t="s">
        <v>32</v>
      </c>
      <c r="F17" s="38"/>
      <c r="G17" s="38"/>
      <c r="H17" s="38"/>
      <c r="I17" s="116" t="s">
        <v>33</v>
      </c>
      <c r="J17" s="107" t="s">
        <v>31</v>
      </c>
      <c r="K17" s="38"/>
      <c r="L17" s="11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pans="1:31" s="2" customFormat="1" ht="6.9" customHeight="1">
      <c r="A18" s="38"/>
      <c r="B18" s="43"/>
      <c r="C18" s="38"/>
      <c r="D18" s="38"/>
      <c r="E18" s="38"/>
      <c r="F18" s="38"/>
      <c r="G18" s="38"/>
      <c r="H18" s="38"/>
      <c r="I18" s="38"/>
      <c r="J18" s="38"/>
      <c r="K18" s="38"/>
      <c r="L18" s="11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pans="1:31" s="2" customFormat="1" ht="12" customHeight="1">
      <c r="A19" s="38"/>
      <c r="B19" s="43"/>
      <c r="C19" s="38"/>
      <c r="D19" s="116" t="s">
        <v>34</v>
      </c>
      <c r="E19" s="38"/>
      <c r="F19" s="38"/>
      <c r="G19" s="38"/>
      <c r="H19" s="38"/>
      <c r="I19" s="116" t="s">
        <v>30</v>
      </c>
      <c r="J19" s="33" t="str">
        <f>'Rekapitulace stavby'!AN13</f>
        <v>Vyplň údaj</v>
      </c>
      <c r="K19" s="38"/>
      <c r="L19" s="11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pans="1:31" s="2" customFormat="1" ht="18" customHeight="1">
      <c r="A20" s="38"/>
      <c r="B20" s="43"/>
      <c r="C20" s="38"/>
      <c r="D20" s="38"/>
      <c r="E20" s="415" t="str">
        <f>'Rekapitulace stavby'!E14</f>
        <v>Vyplň údaj</v>
      </c>
      <c r="F20" s="416"/>
      <c r="G20" s="416"/>
      <c r="H20" s="416"/>
      <c r="I20" s="116" t="s">
        <v>33</v>
      </c>
      <c r="J20" s="33" t="str">
        <f>'Rekapitulace stavby'!AN14</f>
        <v>Vyplň údaj</v>
      </c>
      <c r="K20" s="38"/>
      <c r="L20" s="11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pans="1:31" s="2" customFormat="1" ht="6.9" customHeight="1">
      <c r="A21" s="38"/>
      <c r="B21" s="43"/>
      <c r="C21" s="38"/>
      <c r="D21" s="38"/>
      <c r="E21" s="38"/>
      <c r="F21" s="38"/>
      <c r="G21" s="38"/>
      <c r="H21" s="38"/>
      <c r="I21" s="38"/>
      <c r="J21" s="38"/>
      <c r="K21" s="38"/>
      <c r="L21" s="11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pans="1:31" s="2" customFormat="1" ht="12" customHeight="1">
      <c r="A22" s="38"/>
      <c r="B22" s="43"/>
      <c r="C22" s="38"/>
      <c r="D22" s="116" t="s">
        <v>36</v>
      </c>
      <c r="E22" s="38"/>
      <c r="F22" s="38"/>
      <c r="G22" s="38"/>
      <c r="H22" s="38"/>
      <c r="I22" s="116" t="s">
        <v>30</v>
      </c>
      <c r="J22" s="107" t="s">
        <v>31</v>
      </c>
      <c r="K22" s="38"/>
      <c r="L22" s="11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pans="1:31" s="2" customFormat="1" ht="18" customHeight="1">
      <c r="A23" s="38"/>
      <c r="B23" s="43"/>
      <c r="C23" s="38"/>
      <c r="D23" s="38"/>
      <c r="E23" s="107" t="s">
        <v>37</v>
      </c>
      <c r="F23" s="38"/>
      <c r="G23" s="38"/>
      <c r="H23" s="38"/>
      <c r="I23" s="116" t="s">
        <v>33</v>
      </c>
      <c r="J23" s="107" t="s">
        <v>31</v>
      </c>
      <c r="K23" s="38"/>
      <c r="L23" s="11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pans="1:31" s="2" customFormat="1" ht="6.9" customHeight="1">
      <c r="A24" s="38"/>
      <c r="B24" s="43"/>
      <c r="C24" s="38"/>
      <c r="D24" s="38"/>
      <c r="E24" s="38"/>
      <c r="F24" s="38"/>
      <c r="G24" s="38"/>
      <c r="H24" s="38"/>
      <c r="I24" s="38"/>
      <c r="J24" s="38"/>
      <c r="K24" s="38"/>
      <c r="L24" s="11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pans="1:31" s="2" customFormat="1" ht="12" customHeight="1">
      <c r="A25" s="38"/>
      <c r="B25" s="43"/>
      <c r="C25" s="38"/>
      <c r="D25" s="116" t="s">
        <v>39</v>
      </c>
      <c r="E25" s="38"/>
      <c r="F25" s="38"/>
      <c r="G25" s="38"/>
      <c r="H25" s="38"/>
      <c r="I25" s="116" t="s">
        <v>30</v>
      </c>
      <c r="J25" s="107" t="s">
        <v>31</v>
      </c>
      <c r="K25" s="38"/>
      <c r="L25" s="11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pans="1:31" s="2" customFormat="1" ht="18" customHeight="1">
      <c r="A26" s="38"/>
      <c r="B26" s="43"/>
      <c r="C26" s="38"/>
      <c r="D26" s="38"/>
      <c r="E26" s="107" t="s">
        <v>37</v>
      </c>
      <c r="F26" s="38"/>
      <c r="G26" s="38"/>
      <c r="H26" s="38"/>
      <c r="I26" s="116" t="s">
        <v>33</v>
      </c>
      <c r="J26" s="107" t="s">
        <v>31</v>
      </c>
      <c r="K26" s="38"/>
      <c r="L26" s="11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pans="1:31" s="2" customFormat="1" ht="6.9" customHeight="1">
      <c r="A27" s="38"/>
      <c r="B27" s="43"/>
      <c r="C27" s="38"/>
      <c r="D27" s="38"/>
      <c r="E27" s="38"/>
      <c r="F27" s="38"/>
      <c r="G27" s="38"/>
      <c r="H27" s="38"/>
      <c r="I27" s="38"/>
      <c r="J27" s="38"/>
      <c r="K27" s="38"/>
      <c r="L27" s="11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pans="1:31" s="2" customFormat="1" ht="12" customHeight="1">
      <c r="A28" s="38"/>
      <c r="B28" s="43"/>
      <c r="C28" s="38"/>
      <c r="D28" s="116" t="s">
        <v>40</v>
      </c>
      <c r="E28" s="38"/>
      <c r="F28" s="38"/>
      <c r="G28" s="38"/>
      <c r="H28" s="38"/>
      <c r="I28" s="38"/>
      <c r="J28" s="38"/>
      <c r="K28" s="38"/>
      <c r="L28" s="11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pans="1:31" s="8" customFormat="1" ht="47.25" customHeight="1">
      <c r="A29" s="119"/>
      <c r="B29" s="120"/>
      <c r="C29" s="119"/>
      <c r="D29" s="119"/>
      <c r="E29" s="417" t="s">
        <v>41</v>
      </c>
      <c r="F29" s="417"/>
      <c r="G29" s="417"/>
      <c r="H29" s="417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" customHeight="1">
      <c r="A30" s="38"/>
      <c r="B30" s="43"/>
      <c r="C30" s="38"/>
      <c r="D30" s="38"/>
      <c r="E30" s="38"/>
      <c r="F30" s="38"/>
      <c r="G30" s="38"/>
      <c r="H30" s="38"/>
      <c r="I30" s="38"/>
      <c r="J30" s="38"/>
      <c r="K30" s="38"/>
      <c r="L30" s="11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pans="1:31" s="2" customFormat="1" ht="6.9" customHeight="1">
      <c r="A31" s="38"/>
      <c r="B31" s="43"/>
      <c r="C31" s="38"/>
      <c r="D31" s="122"/>
      <c r="E31" s="122"/>
      <c r="F31" s="122"/>
      <c r="G31" s="122"/>
      <c r="H31" s="122"/>
      <c r="I31" s="122"/>
      <c r="J31" s="122"/>
      <c r="K31" s="122"/>
      <c r="L31" s="11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pans="1:31" s="2" customFormat="1" ht="25.35" customHeight="1">
      <c r="A32" s="38"/>
      <c r="B32" s="43"/>
      <c r="C32" s="38"/>
      <c r="D32" s="123" t="s">
        <v>42</v>
      </c>
      <c r="E32" s="38"/>
      <c r="F32" s="38"/>
      <c r="G32" s="38"/>
      <c r="H32" s="38"/>
      <c r="I32" s="38"/>
      <c r="J32" s="124">
        <f>ROUND(J93, 2)</f>
        <v>0</v>
      </c>
      <c r="K32" s="38"/>
      <c r="L32" s="11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pans="1:31" s="2" customFormat="1" ht="6.9" customHeight="1">
      <c r="A33" s="38"/>
      <c r="B33" s="43"/>
      <c r="C33" s="38"/>
      <c r="D33" s="122"/>
      <c r="E33" s="122"/>
      <c r="F33" s="122"/>
      <c r="G33" s="122"/>
      <c r="H33" s="122"/>
      <c r="I33" s="122"/>
      <c r="J33" s="122"/>
      <c r="K33" s="122"/>
      <c r="L33" s="11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pans="1:31" s="2" customFormat="1" ht="14.4" customHeight="1">
      <c r="A34" s="38"/>
      <c r="B34" s="43"/>
      <c r="C34" s="38"/>
      <c r="D34" s="38"/>
      <c r="E34" s="38"/>
      <c r="F34" s="125" t="s">
        <v>44</v>
      </c>
      <c r="G34" s="38"/>
      <c r="H34" s="38"/>
      <c r="I34" s="125" t="s">
        <v>43</v>
      </c>
      <c r="J34" s="125" t="s">
        <v>45</v>
      </c>
      <c r="K34" s="38"/>
      <c r="L34" s="11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pans="1:31" s="2" customFormat="1" ht="14.4" customHeight="1">
      <c r="A35" s="38"/>
      <c r="B35" s="43"/>
      <c r="C35" s="38"/>
      <c r="D35" s="126" t="s">
        <v>46</v>
      </c>
      <c r="E35" s="116" t="s">
        <v>47</v>
      </c>
      <c r="F35" s="127">
        <f>ROUND((SUM(BE93:BE225)),  2)</f>
        <v>0</v>
      </c>
      <c r="G35" s="38"/>
      <c r="H35" s="38"/>
      <c r="I35" s="128">
        <v>0.21</v>
      </c>
      <c r="J35" s="127">
        <f>ROUND(((SUM(BE93:BE225))*I35),  2)</f>
        <v>0</v>
      </c>
      <c r="K35" s="38"/>
      <c r="L35" s="11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pans="1:31" s="2" customFormat="1" ht="14.4" customHeight="1">
      <c r="A36" s="38"/>
      <c r="B36" s="43"/>
      <c r="C36" s="38"/>
      <c r="D36" s="38"/>
      <c r="E36" s="116" t="s">
        <v>48</v>
      </c>
      <c r="F36" s="127">
        <f>ROUND((SUM(BF93:BF225)),  2)</f>
        <v>0</v>
      </c>
      <c r="G36" s="38"/>
      <c r="H36" s="38"/>
      <c r="I36" s="128">
        <v>0.12</v>
      </c>
      <c r="J36" s="127">
        <f>ROUND(((SUM(BF93:BF225))*I36),  2)</f>
        <v>0</v>
      </c>
      <c r="K36" s="38"/>
      <c r="L36" s="11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pans="1:31" s="2" customFormat="1" ht="14.4" hidden="1" customHeight="1">
      <c r="A37" s="38"/>
      <c r="B37" s="43"/>
      <c r="C37" s="38"/>
      <c r="D37" s="38"/>
      <c r="E37" s="116" t="s">
        <v>49</v>
      </c>
      <c r="F37" s="127">
        <f>ROUND((SUM(BG93:BG225)),  2)</f>
        <v>0</v>
      </c>
      <c r="G37" s="38"/>
      <c r="H37" s="38"/>
      <c r="I37" s="128">
        <v>0.21</v>
      </c>
      <c r="J37" s="127">
        <f>0</f>
        <v>0</v>
      </c>
      <c r="K37" s="38"/>
      <c r="L37" s="11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pans="1:31" s="2" customFormat="1" ht="14.4" hidden="1" customHeight="1">
      <c r="A38" s="38"/>
      <c r="B38" s="43"/>
      <c r="C38" s="38"/>
      <c r="D38" s="38"/>
      <c r="E38" s="116" t="s">
        <v>50</v>
      </c>
      <c r="F38" s="127">
        <f>ROUND((SUM(BH93:BH225)),  2)</f>
        <v>0</v>
      </c>
      <c r="G38" s="38"/>
      <c r="H38" s="38"/>
      <c r="I38" s="128">
        <v>0.12</v>
      </c>
      <c r="J38" s="127">
        <f>0</f>
        <v>0</v>
      </c>
      <c r="K38" s="38"/>
      <c r="L38" s="11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pans="1:31" s="2" customFormat="1" ht="14.4" hidden="1" customHeight="1">
      <c r="A39" s="38"/>
      <c r="B39" s="43"/>
      <c r="C39" s="38"/>
      <c r="D39" s="38"/>
      <c r="E39" s="116" t="s">
        <v>51</v>
      </c>
      <c r="F39" s="127">
        <f>ROUND((SUM(BI93:BI225)),  2)</f>
        <v>0</v>
      </c>
      <c r="G39" s="38"/>
      <c r="H39" s="38"/>
      <c r="I39" s="128">
        <v>0</v>
      </c>
      <c r="J39" s="127">
        <f>0</f>
        <v>0</v>
      </c>
      <c r="K39" s="38"/>
      <c r="L39" s="11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pans="1:31" s="2" customFormat="1" ht="6.9" customHeight="1">
      <c r="A40" s="38"/>
      <c r="B40" s="43"/>
      <c r="C40" s="38"/>
      <c r="D40" s="38"/>
      <c r="E40" s="38"/>
      <c r="F40" s="38"/>
      <c r="G40" s="38"/>
      <c r="H40" s="38"/>
      <c r="I40" s="38"/>
      <c r="J40" s="38"/>
      <c r="K40" s="38"/>
      <c r="L40" s="11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pans="1:31" s="2" customFormat="1" ht="25.35" customHeight="1">
      <c r="A41" s="38"/>
      <c r="B41" s="43"/>
      <c r="C41" s="129"/>
      <c r="D41" s="130" t="s">
        <v>52</v>
      </c>
      <c r="E41" s="131"/>
      <c r="F41" s="131"/>
      <c r="G41" s="132" t="s">
        <v>53</v>
      </c>
      <c r="H41" s="133" t="s">
        <v>54</v>
      </c>
      <c r="I41" s="131"/>
      <c r="J41" s="134">
        <f>SUM(J32:J39)</f>
        <v>0</v>
      </c>
      <c r="K41" s="135"/>
      <c r="L41" s="11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pans="1:31" s="2" customFormat="1" ht="14.4" customHeight="1">
      <c r="A42" s="38"/>
      <c r="B42" s="136"/>
      <c r="C42" s="137"/>
      <c r="D42" s="137"/>
      <c r="E42" s="137"/>
      <c r="F42" s="137"/>
      <c r="G42" s="137"/>
      <c r="H42" s="137"/>
      <c r="I42" s="137"/>
      <c r="J42" s="137"/>
      <c r="K42" s="137"/>
      <c r="L42" s="11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pans="1:31" s="2" customFormat="1" ht="6.9" customHeight="1">
      <c r="A46" s="38"/>
      <c r="B46" s="138"/>
      <c r="C46" s="139"/>
      <c r="D46" s="139"/>
      <c r="E46" s="139"/>
      <c r="F46" s="139"/>
      <c r="G46" s="139"/>
      <c r="H46" s="139"/>
      <c r="I46" s="139"/>
      <c r="J46" s="139"/>
      <c r="K46" s="139"/>
      <c r="L46" s="11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pans="1:31" s="2" customFormat="1" ht="24.9" customHeight="1">
      <c r="A47" s="38"/>
      <c r="B47" s="39"/>
      <c r="C47" s="26" t="s">
        <v>133</v>
      </c>
      <c r="D47" s="40"/>
      <c r="E47" s="40"/>
      <c r="F47" s="40"/>
      <c r="G47" s="40"/>
      <c r="H47" s="40"/>
      <c r="I47" s="40"/>
      <c r="J47" s="40"/>
      <c r="K47" s="40"/>
      <c r="L47" s="11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pans="1:31" s="2" customFormat="1" ht="6.9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1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pans="1:47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1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pans="1:47" s="2" customFormat="1" ht="16.5" customHeight="1">
      <c r="A50" s="38"/>
      <c r="B50" s="39"/>
      <c r="C50" s="40"/>
      <c r="D50" s="40"/>
      <c r="E50" s="418" t="str">
        <f>E7</f>
        <v>ÚČOV nát. lab. LB - Odvodnění v areálu Ekotechnického muzea</v>
      </c>
      <c r="F50" s="419"/>
      <c r="G50" s="419"/>
      <c r="H50" s="419"/>
      <c r="I50" s="40"/>
      <c r="J50" s="40"/>
      <c r="K50" s="40"/>
      <c r="L50" s="11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pans="1:47" s="1" customFormat="1" ht="12" customHeight="1">
      <c r="B51" s="24"/>
      <c r="C51" s="32" t="s">
        <v>129</v>
      </c>
      <c r="D51" s="25"/>
      <c r="E51" s="25"/>
      <c r="F51" s="25"/>
      <c r="G51" s="25"/>
      <c r="H51" s="25"/>
      <c r="I51" s="25"/>
      <c r="J51" s="25"/>
      <c r="K51" s="25"/>
      <c r="L51" s="23"/>
    </row>
    <row r="52" spans="1:47" s="2" customFormat="1" ht="16.5" customHeight="1">
      <c r="A52" s="38"/>
      <c r="B52" s="39"/>
      <c r="C52" s="40"/>
      <c r="D52" s="40"/>
      <c r="E52" s="418" t="s">
        <v>667</v>
      </c>
      <c r="F52" s="420"/>
      <c r="G52" s="420"/>
      <c r="H52" s="420"/>
      <c r="I52" s="40"/>
      <c r="J52" s="40"/>
      <c r="K52" s="40"/>
      <c r="L52" s="11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pans="1:47" s="2" customFormat="1" ht="12" customHeight="1">
      <c r="A53" s="38"/>
      <c r="B53" s="39"/>
      <c r="C53" s="32" t="s">
        <v>131</v>
      </c>
      <c r="D53" s="40"/>
      <c r="E53" s="40"/>
      <c r="F53" s="40"/>
      <c r="G53" s="40"/>
      <c r="H53" s="40"/>
      <c r="I53" s="40"/>
      <c r="J53" s="40"/>
      <c r="K53" s="40"/>
      <c r="L53" s="11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pans="1:47" s="2" customFormat="1" ht="16.5" customHeight="1">
      <c r="A54" s="38"/>
      <c r="B54" s="39"/>
      <c r="C54" s="40"/>
      <c r="D54" s="40"/>
      <c r="E54" s="372" t="str">
        <f>E11</f>
        <v>SO 05 - Obnova zpevněných ploch</v>
      </c>
      <c r="F54" s="420"/>
      <c r="G54" s="420"/>
      <c r="H54" s="420"/>
      <c r="I54" s="40"/>
      <c r="J54" s="40"/>
      <c r="K54" s="40"/>
      <c r="L54" s="11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pans="1:47" s="2" customFormat="1" ht="6.9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1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pans="1:47" s="2" customFormat="1" ht="12" customHeight="1">
      <c r="A56" s="38"/>
      <c r="B56" s="39"/>
      <c r="C56" s="32" t="s">
        <v>22</v>
      </c>
      <c r="D56" s="40"/>
      <c r="E56" s="40"/>
      <c r="F56" s="30" t="str">
        <f>F14</f>
        <v>Praha 6, k.ú. Bubeneč</v>
      </c>
      <c r="G56" s="40"/>
      <c r="H56" s="40"/>
      <c r="I56" s="32" t="s">
        <v>24</v>
      </c>
      <c r="J56" s="63">
        <f>IF(J14="","",J14)</f>
        <v>45674</v>
      </c>
      <c r="K56" s="40"/>
      <c r="L56" s="11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pans="1:47" s="2" customFormat="1" ht="6.9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1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pans="1:47" s="2" customFormat="1" ht="25.65" customHeight="1">
      <c r="A58" s="38"/>
      <c r="B58" s="39"/>
      <c r="C58" s="32" t="s">
        <v>29</v>
      </c>
      <c r="D58" s="40"/>
      <c r="E58" s="40"/>
      <c r="F58" s="30" t="str">
        <f>E17</f>
        <v>Hlavní město Praha</v>
      </c>
      <c r="G58" s="40"/>
      <c r="H58" s="40"/>
      <c r="I58" s="32" t="s">
        <v>36</v>
      </c>
      <c r="J58" s="36" t="str">
        <f>E23</f>
        <v>SWECO Hydroprojekt a.s.</v>
      </c>
      <c r="K58" s="40"/>
      <c r="L58" s="11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pans="1:47" s="2" customFormat="1" ht="25.65" customHeight="1">
      <c r="A59" s="38"/>
      <c r="B59" s="39"/>
      <c r="C59" s="32" t="s">
        <v>34</v>
      </c>
      <c r="D59" s="40"/>
      <c r="E59" s="40"/>
      <c r="F59" s="30" t="str">
        <f>IF(E20="","",E20)</f>
        <v>Vyplň údaj</v>
      </c>
      <c r="G59" s="40"/>
      <c r="H59" s="40"/>
      <c r="I59" s="32" t="s">
        <v>39</v>
      </c>
      <c r="J59" s="36" t="str">
        <f>E26</f>
        <v>SWECO Hydroprojekt a.s.</v>
      </c>
      <c r="K59" s="40"/>
      <c r="L59" s="11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pans="1:47" s="2" customFormat="1" ht="10.35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1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pans="1:47" s="2" customFormat="1" ht="29.25" customHeight="1">
      <c r="A61" s="38"/>
      <c r="B61" s="39"/>
      <c r="C61" s="140" t="s">
        <v>134</v>
      </c>
      <c r="D61" s="141"/>
      <c r="E61" s="141"/>
      <c r="F61" s="141"/>
      <c r="G61" s="141"/>
      <c r="H61" s="141"/>
      <c r="I61" s="141"/>
      <c r="J61" s="142" t="s">
        <v>135</v>
      </c>
      <c r="K61" s="141"/>
      <c r="L61" s="11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pans="1:47" s="2" customFormat="1" ht="10.35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1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pans="1:47" s="2" customFormat="1" ht="22.8" customHeight="1">
      <c r="A63" s="38"/>
      <c r="B63" s="39"/>
      <c r="C63" s="143" t="s">
        <v>74</v>
      </c>
      <c r="D63" s="40"/>
      <c r="E63" s="40"/>
      <c r="F63" s="40"/>
      <c r="G63" s="40"/>
      <c r="H63" s="40"/>
      <c r="I63" s="40"/>
      <c r="J63" s="81">
        <f>J93</f>
        <v>0</v>
      </c>
      <c r="K63" s="40"/>
      <c r="L63" s="11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20" t="s">
        <v>124</v>
      </c>
    </row>
    <row r="64" spans="1:47" s="9" customFormat="1" ht="24.9" customHeight="1">
      <c r="B64" s="144"/>
      <c r="C64" s="145"/>
      <c r="D64" s="146" t="s">
        <v>710</v>
      </c>
      <c r="E64" s="147"/>
      <c r="F64" s="147"/>
      <c r="G64" s="147"/>
      <c r="H64" s="147"/>
      <c r="I64" s="147"/>
      <c r="J64" s="148">
        <f>J94</f>
        <v>0</v>
      </c>
      <c r="K64" s="145"/>
      <c r="L64" s="149"/>
    </row>
    <row r="65" spans="1:31" s="12" customFormat="1" ht="19.95" customHeight="1">
      <c r="B65" s="200"/>
      <c r="C65" s="101"/>
      <c r="D65" s="201" t="s">
        <v>711</v>
      </c>
      <c r="E65" s="202"/>
      <c r="F65" s="202"/>
      <c r="G65" s="202"/>
      <c r="H65" s="202"/>
      <c r="I65" s="202"/>
      <c r="J65" s="203">
        <f>J95</f>
        <v>0</v>
      </c>
      <c r="K65" s="101"/>
      <c r="L65" s="204"/>
    </row>
    <row r="66" spans="1:31" s="12" customFormat="1" ht="19.95" customHeight="1">
      <c r="B66" s="200"/>
      <c r="C66" s="101"/>
      <c r="D66" s="201" t="s">
        <v>714</v>
      </c>
      <c r="E66" s="202"/>
      <c r="F66" s="202"/>
      <c r="G66" s="202"/>
      <c r="H66" s="202"/>
      <c r="I66" s="202"/>
      <c r="J66" s="203">
        <f>J159</f>
        <v>0</v>
      </c>
      <c r="K66" s="101"/>
      <c r="L66" s="204"/>
    </row>
    <row r="67" spans="1:31" s="12" customFormat="1" ht="19.95" customHeight="1">
      <c r="B67" s="200"/>
      <c r="C67" s="101"/>
      <c r="D67" s="201" t="s">
        <v>1803</v>
      </c>
      <c r="E67" s="202"/>
      <c r="F67" s="202"/>
      <c r="G67" s="202"/>
      <c r="H67" s="202"/>
      <c r="I67" s="202"/>
      <c r="J67" s="203">
        <f>J163</f>
        <v>0</v>
      </c>
      <c r="K67" s="101"/>
      <c r="L67" s="204"/>
    </row>
    <row r="68" spans="1:31" s="12" customFormat="1" ht="19.95" customHeight="1">
      <c r="B68" s="200"/>
      <c r="C68" s="101"/>
      <c r="D68" s="201" t="s">
        <v>1423</v>
      </c>
      <c r="E68" s="202"/>
      <c r="F68" s="202"/>
      <c r="G68" s="202"/>
      <c r="H68" s="202"/>
      <c r="I68" s="202"/>
      <c r="J68" s="203">
        <f>J197</f>
        <v>0</v>
      </c>
      <c r="K68" s="101"/>
      <c r="L68" s="204"/>
    </row>
    <row r="69" spans="1:31" s="12" customFormat="1" ht="19.95" customHeight="1">
      <c r="B69" s="200"/>
      <c r="C69" s="101"/>
      <c r="D69" s="201" t="s">
        <v>1424</v>
      </c>
      <c r="E69" s="202"/>
      <c r="F69" s="202"/>
      <c r="G69" s="202"/>
      <c r="H69" s="202"/>
      <c r="I69" s="202"/>
      <c r="J69" s="203">
        <f>J209</f>
        <v>0</v>
      </c>
      <c r="K69" s="101"/>
      <c r="L69" s="204"/>
    </row>
    <row r="70" spans="1:31" s="12" customFormat="1" ht="19.95" customHeight="1">
      <c r="B70" s="200"/>
      <c r="C70" s="101"/>
      <c r="D70" s="201" t="s">
        <v>716</v>
      </c>
      <c r="E70" s="202"/>
      <c r="F70" s="202"/>
      <c r="G70" s="202"/>
      <c r="H70" s="202"/>
      <c r="I70" s="202"/>
      <c r="J70" s="203">
        <f>J213</f>
        <v>0</v>
      </c>
      <c r="K70" s="101"/>
      <c r="L70" s="204"/>
    </row>
    <row r="71" spans="1:31" s="9" customFormat="1" ht="24.9" customHeight="1">
      <c r="B71" s="144"/>
      <c r="C71" s="145"/>
      <c r="D71" s="146" t="s">
        <v>718</v>
      </c>
      <c r="E71" s="147"/>
      <c r="F71" s="147"/>
      <c r="G71" s="147"/>
      <c r="H71" s="147"/>
      <c r="I71" s="147"/>
      <c r="J71" s="148">
        <f>J215</f>
        <v>0</v>
      </c>
      <c r="K71" s="145"/>
      <c r="L71" s="149"/>
    </row>
    <row r="72" spans="1:31" s="2" customFormat="1" ht="21.75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1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pans="1:31" s="2" customFormat="1" ht="6.9" customHeight="1">
      <c r="A73" s="38"/>
      <c r="B73" s="51"/>
      <c r="C73" s="52"/>
      <c r="D73" s="52"/>
      <c r="E73" s="52"/>
      <c r="F73" s="52"/>
      <c r="G73" s="52"/>
      <c r="H73" s="52"/>
      <c r="I73" s="52"/>
      <c r="J73" s="52"/>
      <c r="K73" s="52"/>
      <c r="L73" s="11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7" spans="1:31" s="2" customFormat="1" ht="6.9" customHeight="1">
      <c r="A77" s="38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11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pans="1:31" s="2" customFormat="1" ht="24.9" customHeight="1">
      <c r="A78" s="38"/>
      <c r="B78" s="39"/>
      <c r="C78" s="26" t="s">
        <v>137</v>
      </c>
      <c r="D78" s="40"/>
      <c r="E78" s="40"/>
      <c r="F78" s="40"/>
      <c r="G78" s="40"/>
      <c r="H78" s="40"/>
      <c r="I78" s="40"/>
      <c r="J78" s="40"/>
      <c r="K78" s="40"/>
      <c r="L78" s="11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pans="1:31" s="2" customFormat="1" ht="6.9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1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pans="1:31" s="2" customFormat="1" ht="12" customHeight="1">
      <c r="A80" s="38"/>
      <c r="B80" s="39"/>
      <c r="C80" s="32" t="s">
        <v>16</v>
      </c>
      <c r="D80" s="40"/>
      <c r="E80" s="40"/>
      <c r="F80" s="40"/>
      <c r="G80" s="40"/>
      <c r="H80" s="40"/>
      <c r="I80" s="40"/>
      <c r="J80" s="40"/>
      <c r="K80" s="40"/>
      <c r="L80" s="11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pans="1:65" s="2" customFormat="1" ht="16.5" customHeight="1">
      <c r="A81" s="38"/>
      <c r="B81" s="39"/>
      <c r="C81" s="40"/>
      <c r="D81" s="40"/>
      <c r="E81" s="418" t="str">
        <f>E7</f>
        <v>ÚČOV nát. lab. LB - Odvodnění v areálu Ekotechnického muzea</v>
      </c>
      <c r="F81" s="419"/>
      <c r="G81" s="419"/>
      <c r="H81" s="419"/>
      <c r="I81" s="40"/>
      <c r="J81" s="40"/>
      <c r="K81" s="40"/>
      <c r="L81" s="11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pans="1:65" s="1" customFormat="1" ht="12" customHeight="1">
      <c r="B82" s="24"/>
      <c r="C82" s="32" t="s">
        <v>129</v>
      </c>
      <c r="D82" s="25"/>
      <c r="E82" s="25"/>
      <c r="F82" s="25"/>
      <c r="G82" s="25"/>
      <c r="H82" s="25"/>
      <c r="I82" s="25"/>
      <c r="J82" s="25"/>
      <c r="K82" s="25"/>
      <c r="L82" s="23"/>
    </row>
    <row r="83" spans="1:65" s="2" customFormat="1" ht="16.5" customHeight="1">
      <c r="A83" s="38"/>
      <c r="B83" s="39"/>
      <c r="C83" s="40"/>
      <c r="D83" s="40"/>
      <c r="E83" s="418" t="s">
        <v>667</v>
      </c>
      <c r="F83" s="420"/>
      <c r="G83" s="420"/>
      <c r="H83" s="420"/>
      <c r="I83" s="40"/>
      <c r="J83" s="40"/>
      <c r="K83" s="40"/>
      <c r="L83" s="11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pans="1:65" s="2" customFormat="1" ht="12" customHeight="1">
      <c r="A84" s="38"/>
      <c r="B84" s="39"/>
      <c r="C84" s="32" t="s">
        <v>131</v>
      </c>
      <c r="D84" s="40"/>
      <c r="E84" s="40"/>
      <c r="F84" s="40"/>
      <c r="G84" s="40"/>
      <c r="H84" s="40"/>
      <c r="I84" s="40"/>
      <c r="J84" s="40"/>
      <c r="K84" s="40"/>
      <c r="L84" s="11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pans="1:65" s="2" customFormat="1" ht="16.5" customHeight="1">
      <c r="A85" s="38"/>
      <c r="B85" s="39"/>
      <c r="C85" s="40"/>
      <c r="D85" s="40"/>
      <c r="E85" s="372" t="str">
        <f>E11</f>
        <v>SO 05 - Obnova zpevněných ploch</v>
      </c>
      <c r="F85" s="420"/>
      <c r="G85" s="420"/>
      <c r="H85" s="420"/>
      <c r="I85" s="40"/>
      <c r="J85" s="40"/>
      <c r="K85" s="40"/>
      <c r="L85" s="117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pans="1:65" s="2" customFormat="1" ht="6.9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17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pans="1:65" s="2" customFormat="1" ht="12" customHeight="1">
      <c r="A87" s="38"/>
      <c r="B87" s="39"/>
      <c r="C87" s="32" t="s">
        <v>22</v>
      </c>
      <c r="D87" s="40"/>
      <c r="E87" s="40"/>
      <c r="F87" s="30" t="str">
        <f>F14</f>
        <v>Praha 6, k.ú. Bubeneč</v>
      </c>
      <c r="G87" s="40"/>
      <c r="H87" s="40"/>
      <c r="I87" s="32" t="s">
        <v>24</v>
      </c>
      <c r="J87" s="63">
        <f>IF(J14="","",J14)</f>
        <v>45674</v>
      </c>
      <c r="K87" s="40"/>
      <c r="L87" s="117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pans="1:65" s="2" customFormat="1" ht="6.9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17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pans="1:65" s="2" customFormat="1" ht="25.65" customHeight="1">
      <c r="A89" s="38"/>
      <c r="B89" s="39"/>
      <c r="C89" s="32" t="s">
        <v>29</v>
      </c>
      <c r="D89" s="40"/>
      <c r="E89" s="40"/>
      <c r="F89" s="30" t="str">
        <f>E17</f>
        <v>Hlavní město Praha</v>
      </c>
      <c r="G89" s="40"/>
      <c r="H89" s="40"/>
      <c r="I89" s="32" t="s">
        <v>36</v>
      </c>
      <c r="J89" s="36" t="str">
        <f>E23</f>
        <v>SWECO Hydroprojekt a.s.</v>
      </c>
      <c r="K89" s="40"/>
      <c r="L89" s="117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pans="1:65" s="2" customFormat="1" ht="25.65" customHeight="1">
      <c r="A90" s="38"/>
      <c r="B90" s="39"/>
      <c r="C90" s="32" t="s">
        <v>34</v>
      </c>
      <c r="D90" s="40"/>
      <c r="E90" s="40"/>
      <c r="F90" s="30" t="str">
        <f>IF(E20="","",E20)</f>
        <v>Vyplň údaj</v>
      </c>
      <c r="G90" s="40"/>
      <c r="H90" s="40"/>
      <c r="I90" s="32" t="s">
        <v>39</v>
      </c>
      <c r="J90" s="36" t="str">
        <f>E26</f>
        <v>SWECO Hydroprojekt a.s.</v>
      </c>
      <c r="K90" s="40"/>
      <c r="L90" s="117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pans="1:65" s="2" customFormat="1" ht="10.35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117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pans="1:65" s="10" customFormat="1" ht="29.25" customHeight="1">
      <c r="A92" s="150"/>
      <c r="B92" s="151"/>
      <c r="C92" s="152" t="s">
        <v>138</v>
      </c>
      <c r="D92" s="153" t="s">
        <v>61</v>
      </c>
      <c r="E92" s="153" t="s">
        <v>57</v>
      </c>
      <c r="F92" s="153" t="s">
        <v>58</v>
      </c>
      <c r="G92" s="153" t="s">
        <v>139</v>
      </c>
      <c r="H92" s="153" t="s">
        <v>140</v>
      </c>
      <c r="I92" s="153" t="s">
        <v>141</v>
      </c>
      <c r="J92" s="153" t="s">
        <v>135</v>
      </c>
      <c r="K92" s="154" t="s">
        <v>142</v>
      </c>
      <c r="L92" s="155"/>
      <c r="M92" s="72" t="s">
        <v>31</v>
      </c>
      <c r="N92" s="73" t="s">
        <v>46</v>
      </c>
      <c r="O92" s="73" t="s">
        <v>143</v>
      </c>
      <c r="P92" s="73" t="s">
        <v>144</v>
      </c>
      <c r="Q92" s="73" t="s">
        <v>145</v>
      </c>
      <c r="R92" s="73" t="s">
        <v>146</v>
      </c>
      <c r="S92" s="73" t="s">
        <v>147</v>
      </c>
      <c r="T92" s="74" t="s">
        <v>148</v>
      </c>
      <c r="U92" s="150"/>
      <c r="V92" s="150"/>
      <c r="W92" s="150"/>
      <c r="X92" s="150"/>
      <c r="Y92" s="150"/>
      <c r="Z92" s="150"/>
      <c r="AA92" s="150"/>
      <c r="AB92" s="150"/>
      <c r="AC92" s="150"/>
      <c r="AD92" s="150"/>
      <c r="AE92" s="150"/>
    </row>
    <row r="93" spans="1:65" s="2" customFormat="1" ht="22.8" customHeight="1">
      <c r="A93" s="38"/>
      <c r="B93" s="39"/>
      <c r="C93" s="79" t="s">
        <v>149</v>
      </c>
      <c r="D93" s="40"/>
      <c r="E93" s="40"/>
      <c r="F93" s="40"/>
      <c r="G93" s="40"/>
      <c r="H93" s="40"/>
      <c r="I93" s="40"/>
      <c r="J93" s="156">
        <f>BK93</f>
        <v>0</v>
      </c>
      <c r="K93" s="40"/>
      <c r="L93" s="43"/>
      <c r="M93" s="75"/>
      <c r="N93" s="157"/>
      <c r="O93" s="76"/>
      <c r="P93" s="158">
        <f>P94+P215</f>
        <v>0</v>
      </c>
      <c r="Q93" s="76"/>
      <c r="R93" s="158">
        <f>R94+R215</f>
        <v>523.62400000000002</v>
      </c>
      <c r="S93" s="76"/>
      <c r="T93" s="159">
        <f>T94+T215</f>
        <v>447.7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20" t="s">
        <v>75</v>
      </c>
      <c r="AU93" s="20" t="s">
        <v>124</v>
      </c>
      <c r="BK93" s="160">
        <f>BK94+BK215</f>
        <v>0</v>
      </c>
    </row>
    <row r="94" spans="1:65" s="11" customFormat="1" ht="25.95" customHeight="1">
      <c r="B94" s="161"/>
      <c r="C94" s="162"/>
      <c r="D94" s="163" t="s">
        <v>75</v>
      </c>
      <c r="E94" s="164" t="s">
        <v>719</v>
      </c>
      <c r="F94" s="164" t="s">
        <v>720</v>
      </c>
      <c r="G94" s="162"/>
      <c r="H94" s="162"/>
      <c r="I94" s="165"/>
      <c r="J94" s="166">
        <f>BK94</f>
        <v>0</v>
      </c>
      <c r="K94" s="162"/>
      <c r="L94" s="167"/>
      <c r="M94" s="168"/>
      <c r="N94" s="169"/>
      <c r="O94" s="169"/>
      <c r="P94" s="170">
        <f>P95+P159+P163+P197+P209+P213</f>
        <v>0</v>
      </c>
      <c r="Q94" s="169"/>
      <c r="R94" s="170">
        <f>R95+R159+R163+R197+R209+R213</f>
        <v>523.62400000000002</v>
      </c>
      <c r="S94" s="169"/>
      <c r="T94" s="171">
        <f>T95+T159+T163+T197+T209+T213</f>
        <v>447.7</v>
      </c>
      <c r="AR94" s="172" t="s">
        <v>83</v>
      </c>
      <c r="AT94" s="173" t="s">
        <v>75</v>
      </c>
      <c r="AU94" s="173" t="s">
        <v>76</v>
      </c>
      <c r="AY94" s="172" t="s">
        <v>152</v>
      </c>
      <c r="BK94" s="174">
        <f>BK95+BK159+BK163+BK197+BK209+BK213</f>
        <v>0</v>
      </c>
    </row>
    <row r="95" spans="1:65" s="11" customFormat="1" ht="22.8" customHeight="1">
      <c r="B95" s="161"/>
      <c r="C95" s="162"/>
      <c r="D95" s="163" t="s">
        <v>75</v>
      </c>
      <c r="E95" s="205" t="s">
        <v>83</v>
      </c>
      <c r="F95" s="205" t="s">
        <v>721</v>
      </c>
      <c r="G95" s="162"/>
      <c r="H95" s="162"/>
      <c r="I95" s="165"/>
      <c r="J95" s="206">
        <f>BK95</f>
        <v>0</v>
      </c>
      <c r="K95" s="162"/>
      <c r="L95" s="167"/>
      <c r="M95" s="168"/>
      <c r="N95" s="169"/>
      <c r="O95" s="169"/>
      <c r="P95" s="170">
        <f>SUM(P96:P158)</f>
        <v>0</v>
      </c>
      <c r="Q95" s="169"/>
      <c r="R95" s="170">
        <f>SUM(R96:R158)</f>
        <v>1.064E-2</v>
      </c>
      <c r="S95" s="169"/>
      <c r="T95" s="171">
        <f>SUM(T96:T158)</f>
        <v>447.7</v>
      </c>
      <c r="AR95" s="172" t="s">
        <v>157</v>
      </c>
      <c r="AT95" s="173" t="s">
        <v>75</v>
      </c>
      <c r="AU95" s="173" t="s">
        <v>83</v>
      </c>
      <c r="AY95" s="172" t="s">
        <v>152</v>
      </c>
      <c r="BK95" s="174">
        <f>SUM(BK96:BK158)</f>
        <v>0</v>
      </c>
    </row>
    <row r="96" spans="1:65" s="2" customFormat="1" ht="16.5" customHeight="1">
      <c r="A96" s="38"/>
      <c r="B96" s="39"/>
      <c r="C96" s="175" t="s">
        <v>83</v>
      </c>
      <c r="D96" s="175" t="s">
        <v>153</v>
      </c>
      <c r="E96" s="176" t="s">
        <v>1804</v>
      </c>
      <c r="F96" s="177" t="s">
        <v>1805</v>
      </c>
      <c r="G96" s="178" t="s">
        <v>1429</v>
      </c>
      <c r="H96" s="179">
        <v>354.65</v>
      </c>
      <c r="I96" s="180"/>
      <c r="J96" s="181">
        <f>ROUND(I96*H96,2)</f>
        <v>0</v>
      </c>
      <c r="K96" s="177" t="s">
        <v>31</v>
      </c>
      <c r="L96" s="43"/>
      <c r="M96" s="182" t="s">
        <v>31</v>
      </c>
      <c r="N96" s="183" t="s">
        <v>47</v>
      </c>
      <c r="O96" s="68"/>
      <c r="P96" s="184">
        <f>O96*H96</f>
        <v>0</v>
      </c>
      <c r="Q96" s="184">
        <v>0</v>
      </c>
      <c r="R96" s="184">
        <f>Q96*H96</f>
        <v>0</v>
      </c>
      <c r="S96" s="184">
        <v>0</v>
      </c>
      <c r="T96" s="185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186" t="s">
        <v>157</v>
      </c>
      <c r="AT96" s="186" t="s">
        <v>153</v>
      </c>
      <c r="AU96" s="186" t="s">
        <v>85</v>
      </c>
      <c r="AY96" s="20" t="s">
        <v>152</v>
      </c>
      <c r="BE96" s="187">
        <f>IF(N96="základní",J96,0)</f>
        <v>0</v>
      </c>
      <c r="BF96" s="187">
        <f>IF(N96="snížená",J96,0)</f>
        <v>0</v>
      </c>
      <c r="BG96" s="187">
        <f>IF(N96="zákl. přenesená",J96,0)</f>
        <v>0</v>
      </c>
      <c r="BH96" s="187">
        <f>IF(N96="sníž. přenesená",J96,0)</f>
        <v>0</v>
      </c>
      <c r="BI96" s="187">
        <f>IF(N96="nulová",J96,0)</f>
        <v>0</v>
      </c>
      <c r="BJ96" s="20" t="s">
        <v>83</v>
      </c>
      <c r="BK96" s="187">
        <f>ROUND(I96*H96,2)</f>
        <v>0</v>
      </c>
      <c r="BL96" s="20" t="s">
        <v>157</v>
      </c>
      <c r="BM96" s="186" t="s">
        <v>1806</v>
      </c>
    </row>
    <row r="97" spans="1:65" s="2" customFormat="1" ht="37.799999999999997" customHeight="1">
      <c r="A97" s="38"/>
      <c r="B97" s="39"/>
      <c r="C97" s="175" t="s">
        <v>85</v>
      </c>
      <c r="D97" s="175" t="s">
        <v>153</v>
      </c>
      <c r="E97" s="176" t="s">
        <v>1807</v>
      </c>
      <c r="F97" s="177" t="s">
        <v>1808</v>
      </c>
      <c r="G97" s="178" t="s">
        <v>700</v>
      </c>
      <c r="H97" s="179">
        <v>215</v>
      </c>
      <c r="I97" s="180"/>
      <c r="J97" s="181">
        <f>ROUND(I97*H97,2)</f>
        <v>0</v>
      </c>
      <c r="K97" s="177" t="s">
        <v>31</v>
      </c>
      <c r="L97" s="43"/>
      <c r="M97" s="182" t="s">
        <v>31</v>
      </c>
      <c r="N97" s="183" t="s">
        <v>47</v>
      </c>
      <c r="O97" s="68"/>
      <c r="P97" s="184">
        <f>O97*H97</f>
        <v>0</v>
      </c>
      <c r="Q97" s="184">
        <v>0</v>
      </c>
      <c r="R97" s="184">
        <f>Q97*H97</f>
        <v>0</v>
      </c>
      <c r="S97" s="184">
        <v>0.4</v>
      </c>
      <c r="T97" s="185">
        <f>S97*H97</f>
        <v>86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186" t="s">
        <v>1540</v>
      </c>
      <c r="AT97" s="186" t="s">
        <v>153</v>
      </c>
      <c r="AU97" s="186" t="s">
        <v>85</v>
      </c>
      <c r="AY97" s="20" t="s">
        <v>152</v>
      </c>
      <c r="BE97" s="187">
        <f>IF(N97="základní",J97,0)</f>
        <v>0</v>
      </c>
      <c r="BF97" s="187">
        <f>IF(N97="snížená",J97,0)</f>
        <v>0</v>
      </c>
      <c r="BG97" s="187">
        <f>IF(N97="zákl. přenesená",J97,0)</f>
        <v>0</v>
      </c>
      <c r="BH97" s="187">
        <f>IF(N97="sníž. přenesená",J97,0)</f>
        <v>0</v>
      </c>
      <c r="BI97" s="187">
        <f>IF(N97="nulová",J97,0)</f>
        <v>0</v>
      </c>
      <c r="BJ97" s="20" t="s">
        <v>83</v>
      </c>
      <c r="BK97" s="187">
        <f>ROUND(I97*H97,2)</f>
        <v>0</v>
      </c>
      <c r="BL97" s="20" t="s">
        <v>1540</v>
      </c>
      <c r="BM97" s="186" t="s">
        <v>1809</v>
      </c>
    </row>
    <row r="98" spans="1:65" s="14" customFormat="1" ht="10.199999999999999">
      <c r="B98" s="217"/>
      <c r="C98" s="218"/>
      <c r="D98" s="188" t="s">
        <v>210</v>
      </c>
      <c r="E98" s="219" t="s">
        <v>31</v>
      </c>
      <c r="F98" s="220" t="s">
        <v>1810</v>
      </c>
      <c r="G98" s="218"/>
      <c r="H98" s="221">
        <v>215</v>
      </c>
      <c r="I98" s="222"/>
      <c r="J98" s="218"/>
      <c r="K98" s="218"/>
      <c r="L98" s="223"/>
      <c r="M98" s="224"/>
      <c r="N98" s="225"/>
      <c r="O98" s="225"/>
      <c r="P98" s="225"/>
      <c r="Q98" s="225"/>
      <c r="R98" s="225"/>
      <c r="S98" s="225"/>
      <c r="T98" s="226"/>
      <c r="AT98" s="227" t="s">
        <v>210</v>
      </c>
      <c r="AU98" s="227" t="s">
        <v>85</v>
      </c>
      <c r="AV98" s="14" t="s">
        <v>85</v>
      </c>
      <c r="AW98" s="14" t="s">
        <v>38</v>
      </c>
      <c r="AX98" s="14" t="s">
        <v>76</v>
      </c>
      <c r="AY98" s="227" t="s">
        <v>152</v>
      </c>
    </row>
    <row r="99" spans="1:65" s="15" customFormat="1" ht="10.199999999999999">
      <c r="B99" s="228"/>
      <c r="C99" s="229"/>
      <c r="D99" s="188" t="s">
        <v>210</v>
      </c>
      <c r="E99" s="230" t="s">
        <v>31</v>
      </c>
      <c r="F99" s="231" t="s">
        <v>223</v>
      </c>
      <c r="G99" s="229"/>
      <c r="H99" s="232">
        <v>215</v>
      </c>
      <c r="I99" s="233"/>
      <c r="J99" s="229"/>
      <c r="K99" s="229"/>
      <c r="L99" s="234"/>
      <c r="M99" s="235"/>
      <c r="N99" s="236"/>
      <c r="O99" s="236"/>
      <c r="P99" s="236"/>
      <c r="Q99" s="236"/>
      <c r="R99" s="236"/>
      <c r="S99" s="236"/>
      <c r="T99" s="237"/>
      <c r="AT99" s="238" t="s">
        <v>210</v>
      </c>
      <c r="AU99" s="238" t="s">
        <v>85</v>
      </c>
      <c r="AV99" s="15" t="s">
        <v>157</v>
      </c>
      <c r="AW99" s="15" t="s">
        <v>38</v>
      </c>
      <c r="AX99" s="15" t="s">
        <v>83</v>
      </c>
      <c r="AY99" s="238" t="s">
        <v>152</v>
      </c>
    </row>
    <row r="100" spans="1:65" s="2" customFormat="1" ht="33" customHeight="1">
      <c r="A100" s="38"/>
      <c r="B100" s="39"/>
      <c r="C100" s="175" t="s">
        <v>165</v>
      </c>
      <c r="D100" s="175" t="s">
        <v>153</v>
      </c>
      <c r="E100" s="176" t="s">
        <v>1811</v>
      </c>
      <c r="F100" s="177" t="s">
        <v>1812</v>
      </c>
      <c r="G100" s="178" t="s">
        <v>700</v>
      </c>
      <c r="H100" s="179">
        <v>50</v>
      </c>
      <c r="I100" s="180"/>
      <c r="J100" s="181">
        <f>ROUND(I100*H100,2)</f>
        <v>0</v>
      </c>
      <c r="K100" s="177" t="s">
        <v>31</v>
      </c>
      <c r="L100" s="43"/>
      <c r="M100" s="182" t="s">
        <v>31</v>
      </c>
      <c r="N100" s="183" t="s">
        <v>47</v>
      </c>
      <c r="O100" s="68"/>
      <c r="P100" s="184">
        <f>O100*H100</f>
        <v>0</v>
      </c>
      <c r="Q100" s="184">
        <v>0</v>
      </c>
      <c r="R100" s="184">
        <f>Q100*H100</f>
        <v>0</v>
      </c>
      <c r="S100" s="184">
        <v>9.8000000000000004E-2</v>
      </c>
      <c r="T100" s="185">
        <f>S100*H100</f>
        <v>4.9000000000000004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186" t="s">
        <v>1540</v>
      </c>
      <c r="AT100" s="186" t="s">
        <v>153</v>
      </c>
      <c r="AU100" s="186" t="s">
        <v>85</v>
      </c>
      <c r="AY100" s="20" t="s">
        <v>152</v>
      </c>
      <c r="BE100" s="187">
        <f>IF(N100="základní",J100,0)</f>
        <v>0</v>
      </c>
      <c r="BF100" s="187">
        <f>IF(N100="snížená",J100,0)</f>
        <v>0</v>
      </c>
      <c r="BG100" s="187">
        <f>IF(N100="zákl. přenesená",J100,0)</f>
        <v>0</v>
      </c>
      <c r="BH100" s="187">
        <f>IF(N100="sníž. přenesená",J100,0)</f>
        <v>0</v>
      </c>
      <c r="BI100" s="187">
        <f>IF(N100="nulová",J100,0)</f>
        <v>0</v>
      </c>
      <c r="BJ100" s="20" t="s">
        <v>83</v>
      </c>
      <c r="BK100" s="187">
        <f>ROUND(I100*H100,2)</f>
        <v>0</v>
      </c>
      <c r="BL100" s="20" t="s">
        <v>1540</v>
      </c>
      <c r="BM100" s="186" t="s">
        <v>1813</v>
      </c>
    </row>
    <row r="101" spans="1:65" s="13" customFormat="1" ht="10.199999999999999">
      <c r="B101" s="207"/>
      <c r="C101" s="208"/>
      <c r="D101" s="188" t="s">
        <v>210</v>
      </c>
      <c r="E101" s="209" t="s">
        <v>31</v>
      </c>
      <c r="F101" s="210" t="s">
        <v>1814</v>
      </c>
      <c r="G101" s="208"/>
      <c r="H101" s="209" t="s">
        <v>31</v>
      </c>
      <c r="I101" s="211"/>
      <c r="J101" s="208"/>
      <c r="K101" s="208"/>
      <c r="L101" s="212"/>
      <c r="M101" s="213"/>
      <c r="N101" s="214"/>
      <c r="O101" s="214"/>
      <c r="P101" s="214"/>
      <c r="Q101" s="214"/>
      <c r="R101" s="214"/>
      <c r="S101" s="214"/>
      <c r="T101" s="215"/>
      <c r="AT101" s="216" t="s">
        <v>210</v>
      </c>
      <c r="AU101" s="216" t="s">
        <v>85</v>
      </c>
      <c r="AV101" s="13" t="s">
        <v>83</v>
      </c>
      <c r="AW101" s="13" t="s">
        <v>38</v>
      </c>
      <c r="AX101" s="13" t="s">
        <v>76</v>
      </c>
      <c r="AY101" s="216" t="s">
        <v>152</v>
      </c>
    </row>
    <row r="102" spans="1:65" s="14" customFormat="1" ht="10.199999999999999">
      <c r="B102" s="217"/>
      <c r="C102" s="218"/>
      <c r="D102" s="188" t="s">
        <v>210</v>
      </c>
      <c r="E102" s="219" t="s">
        <v>31</v>
      </c>
      <c r="F102" s="220" t="s">
        <v>1815</v>
      </c>
      <c r="G102" s="218"/>
      <c r="H102" s="221">
        <v>50</v>
      </c>
      <c r="I102" s="222"/>
      <c r="J102" s="218"/>
      <c r="K102" s="218"/>
      <c r="L102" s="223"/>
      <c r="M102" s="224"/>
      <c r="N102" s="225"/>
      <c r="O102" s="225"/>
      <c r="P102" s="225"/>
      <c r="Q102" s="225"/>
      <c r="R102" s="225"/>
      <c r="S102" s="225"/>
      <c r="T102" s="226"/>
      <c r="AT102" s="227" t="s">
        <v>210</v>
      </c>
      <c r="AU102" s="227" t="s">
        <v>85</v>
      </c>
      <c r="AV102" s="14" t="s">
        <v>85</v>
      </c>
      <c r="AW102" s="14" t="s">
        <v>38</v>
      </c>
      <c r="AX102" s="14" t="s">
        <v>76</v>
      </c>
      <c r="AY102" s="227" t="s">
        <v>152</v>
      </c>
    </row>
    <row r="103" spans="1:65" s="15" customFormat="1" ht="10.199999999999999">
      <c r="B103" s="228"/>
      <c r="C103" s="229"/>
      <c r="D103" s="188" t="s">
        <v>210</v>
      </c>
      <c r="E103" s="230" t="s">
        <v>31</v>
      </c>
      <c r="F103" s="231" t="s">
        <v>223</v>
      </c>
      <c r="G103" s="229"/>
      <c r="H103" s="232">
        <v>50</v>
      </c>
      <c r="I103" s="233"/>
      <c r="J103" s="229"/>
      <c r="K103" s="229"/>
      <c r="L103" s="234"/>
      <c r="M103" s="235"/>
      <c r="N103" s="236"/>
      <c r="O103" s="236"/>
      <c r="P103" s="236"/>
      <c r="Q103" s="236"/>
      <c r="R103" s="236"/>
      <c r="S103" s="236"/>
      <c r="T103" s="237"/>
      <c r="AT103" s="238" t="s">
        <v>210</v>
      </c>
      <c r="AU103" s="238" t="s">
        <v>85</v>
      </c>
      <c r="AV103" s="15" t="s">
        <v>157</v>
      </c>
      <c r="AW103" s="15" t="s">
        <v>38</v>
      </c>
      <c r="AX103" s="15" t="s">
        <v>83</v>
      </c>
      <c r="AY103" s="238" t="s">
        <v>152</v>
      </c>
    </row>
    <row r="104" spans="1:65" s="2" customFormat="1" ht="37.799999999999997" customHeight="1">
      <c r="A104" s="38"/>
      <c r="B104" s="39"/>
      <c r="C104" s="175" t="s">
        <v>157</v>
      </c>
      <c r="D104" s="175" t="s">
        <v>153</v>
      </c>
      <c r="E104" s="176" t="s">
        <v>1816</v>
      </c>
      <c r="F104" s="177" t="s">
        <v>1817</v>
      </c>
      <c r="G104" s="178" t="s">
        <v>700</v>
      </c>
      <c r="H104" s="179">
        <v>795</v>
      </c>
      <c r="I104" s="180"/>
      <c r="J104" s="181">
        <f>ROUND(I104*H104,2)</f>
        <v>0</v>
      </c>
      <c r="K104" s="177" t="s">
        <v>31</v>
      </c>
      <c r="L104" s="43"/>
      <c r="M104" s="182" t="s">
        <v>31</v>
      </c>
      <c r="N104" s="183" t="s">
        <v>47</v>
      </c>
      <c r="O104" s="68"/>
      <c r="P104" s="184">
        <f>O104*H104</f>
        <v>0</v>
      </c>
      <c r="Q104" s="184">
        <v>0</v>
      </c>
      <c r="R104" s="184">
        <f>Q104*H104</f>
        <v>0</v>
      </c>
      <c r="S104" s="184">
        <v>0.28999999999999998</v>
      </c>
      <c r="T104" s="185">
        <f>S104*H104</f>
        <v>230.54999999999998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186" t="s">
        <v>157</v>
      </c>
      <c r="AT104" s="186" t="s">
        <v>153</v>
      </c>
      <c r="AU104" s="186" t="s">
        <v>85</v>
      </c>
      <c r="AY104" s="20" t="s">
        <v>152</v>
      </c>
      <c r="BE104" s="187">
        <f>IF(N104="základní",J104,0)</f>
        <v>0</v>
      </c>
      <c r="BF104" s="187">
        <f>IF(N104="snížená",J104,0)</f>
        <v>0</v>
      </c>
      <c r="BG104" s="187">
        <f>IF(N104="zákl. přenesená",J104,0)</f>
        <v>0</v>
      </c>
      <c r="BH104" s="187">
        <f>IF(N104="sníž. přenesená",J104,0)</f>
        <v>0</v>
      </c>
      <c r="BI104" s="187">
        <f>IF(N104="nulová",J104,0)</f>
        <v>0</v>
      </c>
      <c r="BJ104" s="20" t="s">
        <v>83</v>
      </c>
      <c r="BK104" s="187">
        <f>ROUND(I104*H104,2)</f>
        <v>0</v>
      </c>
      <c r="BL104" s="20" t="s">
        <v>157</v>
      </c>
      <c r="BM104" s="186" t="s">
        <v>1818</v>
      </c>
    </row>
    <row r="105" spans="1:65" s="2" customFormat="1" ht="33" customHeight="1">
      <c r="A105" s="38"/>
      <c r="B105" s="39"/>
      <c r="C105" s="175" t="s">
        <v>174</v>
      </c>
      <c r="D105" s="175" t="s">
        <v>153</v>
      </c>
      <c r="E105" s="176" t="s">
        <v>1819</v>
      </c>
      <c r="F105" s="177" t="s">
        <v>1820</v>
      </c>
      <c r="G105" s="178" t="s">
        <v>700</v>
      </c>
      <c r="H105" s="179">
        <v>50</v>
      </c>
      <c r="I105" s="180"/>
      <c r="J105" s="181">
        <f>ROUND(I105*H105,2)</f>
        <v>0</v>
      </c>
      <c r="K105" s="177" t="s">
        <v>31</v>
      </c>
      <c r="L105" s="43"/>
      <c r="M105" s="182" t="s">
        <v>31</v>
      </c>
      <c r="N105" s="183" t="s">
        <v>47</v>
      </c>
      <c r="O105" s="68"/>
      <c r="P105" s="184">
        <f>O105*H105</f>
        <v>0</v>
      </c>
      <c r="Q105" s="184">
        <v>0</v>
      </c>
      <c r="R105" s="184">
        <f>Q105*H105</f>
        <v>0</v>
      </c>
      <c r="S105" s="184">
        <v>0.32500000000000001</v>
      </c>
      <c r="T105" s="185">
        <f>S105*H105</f>
        <v>16.25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186" t="s">
        <v>157</v>
      </c>
      <c r="AT105" s="186" t="s">
        <v>153</v>
      </c>
      <c r="AU105" s="186" t="s">
        <v>85</v>
      </c>
      <c r="AY105" s="20" t="s">
        <v>152</v>
      </c>
      <c r="BE105" s="187">
        <f>IF(N105="základní",J105,0)</f>
        <v>0</v>
      </c>
      <c r="BF105" s="187">
        <f>IF(N105="snížená",J105,0)</f>
        <v>0</v>
      </c>
      <c r="BG105" s="187">
        <f>IF(N105="zákl. přenesená",J105,0)</f>
        <v>0</v>
      </c>
      <c r="BH105" s="187">
        <f>IF(N105="sníž. přenesená",J105,0)</f>
        <v>0</v>
      </c>
      <c r="BI105" s="187">
        <f>IF(N105="nulová",J105,0)</f>
        <v>0</v>
      </c>
      <c r="BJ105" s="20" t="s">
        <v>83</v>
      </c>
      <c r="BK105" s="187">
        <f>ROUND(I105*H105,2)</f>
        <v>0</v>
      </c>
      <c r="BL105" s="20" t="s">
        <v>157</v>
      </c>
      <c r="BM105" s="186" t="s">
        <v>1821</v>
      </c>
    </row>
    <row r="106" spans="1:65" s="13" customFormat="1" ht="10.199999999999999">
      <c r="B106" s="207"/>
      <c r="C106" s="208"/>
      <c r="D106" s="188" t="s">
        <v>210</v>
      </c>
      <c r="E106" s="209" t="s">
        <v>31</v>
      </c>
      <c r="F106" s="210" t="s">
        <v>1822</v>
      </c>
      <c r="G106" s="208"/>
      <c r="H106" s="209" t="s">
        <v>31</v>
      </c>
      <c r="I106" s="211"/>
      <c r="J106" s="208"/>
      <c r="K106" s="208"/>
      <c r="L106" s="212"/>
      <c r="M106" s="213"/>
      <c r="N106" s="214"/>
      <c r="O106" s="214"/>
      <c r="P106" s="214"/>
      <c r="Q106" s="214"/>
      <c r="R106" s="214"/>
      <c r="S106" s="214"/>
      <c r="T106" s="215"/>
      <c r="AT106" s="216" t="s">
        <v>210</v>
      </c>
      <c r="AU106" s="216" t="s">
        <v>85</v>
      </c>
      <c r="AV106" s="13" t="s">
        <v>83</v>
      </c>
      <c r="AW106" s="13" t="s">
        <v>38</v>
      </c>
      <c r="AX106" s="13" t="s">
        <v>76</v>
      </c>
      <c r="AY106" s="216" t="s">
        <v>152</v>
      </c>
    </row>
    <row r="107" spans="1:65" s="14" customFormat="1" ht="10.199999999999999">
      <c r="B107" s="217"/>
      <c r="C107" s="218"/>
      <c r="D107" s="188" t="s">
        <v>210</v>
      </c>
      <c r="E107" s="219" t="s">
        <v>31</v>
      </c>
      <c r="F107" s="220" t="s">
        <v>1815</v>
      </c>
      <c r="G107" s="218"/>
      <c r="H107" s="221">
        <v>50</v>
      </c>
      <c r="I107" s="222"/>
      <c r="J107" s="218"/>
      <c r="K107" s="218"/>
      <c r="L107" s="223"/>
      <c r="M107" s="224"/>
      <c r="N107" s="225"/>
      <c r="O107" s="225"/>
      <c r="P107" s="225"/>
      <c r="Q107" s="225"/>
      <c r="R107" s="225"/>
      <c r="S107" s="225"/>
      <c r="T107" s="226"/>
      <c r="AT107" s="227" t="s">
        <v>210</v>
      </c>
      <c r="AU107" s="227" t="s">
        <v>85</v>
      </c>
      <c r="AV107" s="14" t="s">
        <v>85</v>
      </c>
      <c r="AW107" s="14" t="s">
        <v>38</v>
      </c>
      <c r="AX107" s="14" t="s">
        <v>83</v>
      </c>
      <c r="AY107" s="227" t="s">
        <v>152</v>
      </c>
    </row>
    <row r="108" spans="1:65" s="2" customFormat="1" ht="37.799999999999997" customHeight="1">
      <c r="A108" s="38"/>
      <c r="B108" s="39"/>
      <c r="C108" s="175" t="s">
        <v>179</v>
      </c>
      <c r="D108" s="175" t="s">
        <v>153</v>
      </c>
      <c r="E108" s="176" t="s">
        <v>1823</v>
      </c>
      <c r="F108" s="177" t="s">
        <v>1824</v>
      </c>
      <c r="G108" s="178" t="s">
        <v>700</v>
      </c>
      <c r="H108" s="179">
        <v>500</v>
      </c>
      <c r="I108" s="180"/>
      <c r="J108" s="181">
        <f>ROUND(I108*H108,2)</f>
        <v>0</v>
      </c>
      <c r="K108" s="177" t="s">
        <v>31</v>
      </c>
      <c r="L108" s="43"/>
      <c r="M108" s="182" t="s">
        <v>31</v>
      </c>
      <c r="N108" s="183" t="s">
        <v>47</v>
      </c>
      <c r="O108" s="68"/>
      <c r="P108" s="184">
        <f>O108*H108</f>
        <v>0</v>
      </c>
      <c r="Q108" s="184">
        <v>0</v>
      </c>
      <c r="R108" s="184">
        <f>Q108*H108</f>
        <v>0</v>
      </c>
      <c r="S108" s="184">
        <v>0.22</v>
      </c>
      <c r="T108" s="185">
        <f>S108*H108</f>
        <v>110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186" t="s">
        <v>157</v>
      </c>
      <c r="AT108" s="186" t="s">
        <v>153</v>
      </c>
      <c r="AU108" s="186" t="s">
        <v>85</v>
      </c>
      <c r="AY108" s="20" t="s">
        <v>152</v>
      </c>
      <c r="BE108" s="187">
        <f>IF(N108="základní",J108,0)</f>
        <v>0</v>
      </c>
      <c r="BF108" s="187">
        <f>IF(N108="snížená",J108,0)</f>
        <v>0</v>
      </c>
      <c r="BG108" s="187">
        <f>IF(N108="zákl. přenesená",J108,0)</f>
        <v>0</v>
      </c>
      <c r="BH108" s="187">
        <f>IF(N108="sníž. přenesená",J108,0)</f>
        <v>0</v>
      </c>
      <c r="BI108" s="187">
        <f>IF(N108="nulová",J108,0)</f>
        <v>0</v>
      </c>
      <c r="BJ108" s="20" t="s">
        <v>83</v>
      </c>
      <c r="BK108" s="187">
        <f>ROUND(I108*H108,2)</f>
        <v>0</v>
      </c>
      <c r="BL108" s="20" t="s">
        <v>157</v>
      </c>
      <c r="BM108" s="186" t="s">
        <v>1825</v>
      </c>
    </row>
    <row r="109" spans="1:65" s="13" customFormat="1" ht="10.199999999999999">
      <c r="B109" s="207"/>
      <c r="C109" s="208"/>
      <c r="D109" s="188" t="s">
        <v>210</v>
      </c>
      <c r="E109" s="209" t="s">
        <v>31</v>
      </c>
      <c r="F109" s="210" t="s">
        <v>1826</v>
      </c>
      <c r="G109" s="208"/>
      <c r="H109" s="209" t="s">
        <v>31</v>
      </c>
      <c r="I109" s="211"/>
      <c r="J109" s="208"/>
      <c r="K109" s="208"/>
      <c r="L109" s="212"/>
      <c r="M109" s="213"/>
      <c r="N109" s="214"/>
      <c r="O109" s="214"/>
      <c r="P109" s="214"/>
      <c r="Q109" s="214"/>
      <c r="R109" s="214"/>
      <c r="S109" s="214"/>
      <c r="T109" s="215"/>
      <c r="AT109" s="216" t="s">
        <v>210</v>
      </c>
      <c r="AU109" s="216" t="s">
        <v>85</v>
      </c>
      <c r="AV109" s="13" t="s">
        <v>83</v>
      </c>
      <c r="AW109" s="13" t="s">
        <v>38</v>
      </c>
      <c r="AX109" s="13" t="s">
        <v>76</v>
      </c>
      <c r="AY109" s="216" t="s">
        <v>152</v>
      </c>
    </row>
    <row r="110" spans="1:65" s="14" customFormat="1" ht="10.199999999999999">
      <c r="B110" s="217"/>
      <c r="C110" s="218"/>
      <c r="D110" s="188" t="s">
        <v>210</v>
      </c>
      <c r="E110" s="219" t="s">
        <v>31</v>
      </c>
      <c r="F110" s="220" t="s">
        <v>1827</v>
      </c>
      <c r="G110" s="218"/>
      <c r="H110" s="221">
        <v>500</v>
      </c>
      <c r="I110" s="222"/>
      <c r="J110" s="218"/>
      <c r="K110" s="218"/>
      <c r="L110" s="223"/>
      <c r="M110" s="224"/>
      <c r="N110" s="225"/>
      <c r="O110" s="225"/>
      <c r="P110" s="225"/>
      <c r="Q110" s="225"/>
      <c r="R110" s="225"/>
      <c r="S110" s="225"/>
      <c r="T110" s="226"/>
      <c r="AT110" s="227" t="s">
        <v>210</v>
      </c>
      <c r="AU110" s="227" t="s">
        <v>85</v>
      </c>
      <c r="AV110" s="14" t="s">
        <v>85</v>
      </c>
      <c r="AW110" s="14" t="s">
        <v>38</v>
      </c>
      <c r="AX110" s="14" t="s">
        <v>76</v>
      </c>
      <c r="AY110" s="227" t="s">
        <v>152</v>
      </c>
    </row>
    <row r="111" spans="1:65" s="15" customFormat="1" ht="10.199999999999999">
      <c r="B111" s="228"/>
      <c r="C111" s="229"/>
      <c r="D111" s="188" t="s">
        <v>210</v>
      </c>
      <c r="E111" s="230" t="s">
        <v>31</v>
      </c>
      <c r="F111" s="231" t="s">
        <v>223</v>
      </c>
      <c r="G111" s="229"/>
      <c r="H111" s="232">
        <v>500</v>
      </c>
      <c r="I111" s="233"/>
      <c r="J111" s="229"/>
      <c r="K111" s="229"/>
      <c r="L111" s="234"/>
      <c r="M111" s="235"/>
      <c r="N111" s="236"/>
      <c r="O111" s="236"/>
      <c r="P111" s="236"/>
      <c r="Q111" s="236"/>
      <c r="R111" s="236"/>
      <c r="S111" s="236"/>
      <c r="T111" s="237"/>
      <c r="AT111" s="238" t="s">
        <v>210</v>
      </c>
      <c r="AU111" s="238" t="s">
        <v>85</v>
      </c>
      <c r="AV111" s="15" t="s">
        <v>157</v>
      </c>
      <c r="AW111" s="15" t="s">
        <v>38</v>
      </c>
      <c r="AX111" s="15" t="s">
        <v>83</v>
      </c>
      <c r="AY111" s="238" t="s">
        <v>152</v>
      </c>
    </row>
    <row r="112" spans="1:65" s="2" customFormat="1" ht="16.5" customHeight="1">
      <c r="A112" s="38"/>
      <c r="B112" s="39"/>
      <c r="C112" s="175" t="s">
        <v>184</v>
      </c>
      <c r="D112" s="175" t="s">
        <v>153</v>
      </c>
      <c r="E112" s="176" t="s">
        <v>1828</v>
      </c>
      <c r="F112" s="177" t="s">
        <v>1829</v>
      </c>
      <c r="G112" s="178" t="s">
        <v>1429</v>
      </c>
      <c r="H112" s="179">
        <v>354.65</v>
      </c>
      <c r="I112" s="180"/>
      <c r="J112" s="181">
        <f>ROUND(I112*H112,2)</f>
        <v>0</v>
      </c>
      <c r="K112" s="177" t="s">
        <v>31</v>
      </c>
      <c r="L112" s="43"/>
      <c r="M112" s="182" t="s">
        <v>31</v>
      </c>
      <c r="N112" s="183" t="s">
        <v>47</v>
      </c>
      <c r="O112" s="68"/>
      <c r="P112" s="184">
        <f>O112*H112</f>
        <v>0</v>
      </c>
      <c r="Q112" s="184">
        <v>0</v>
      </c>
      <c r="R112" s="184">
        <f>Q112*H112</f>
        <v>0</v>
      </c>
      <c r="S112" s="184">
        <v>0</v>
      </c>
      <c r="T112" s="185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186" t="s">
        <v>157</v>
      </c>
      <c r="AT112" s="186" t="s">
        <v>153</v>
      </c>
      <c r="AU112" s="186" t="s">
        <v>85</v>
      </c>
      <c r="AY112" s="20" t="s">
        <v>152</v>
      </c>
      <c r="BE112" s="187">
        <f>IF(N112="základní",J112,0)</f>
        <v>0</v>
      </c>
      <c r="BF112" s="187">
        <f>IF(N112="snížená",J112,0)</f>
        <v>0</v>
      </c>
      <c r="BG112" s="187">
        <f>IF(N112="zákl. přenesená",J112,0)</f>
        <v>0</v>
      </c>
      <c r="BH112" s="187">
        <f>IF(N112="sníž. přenesená",J112,0)</f>
        <v>0</v>
      </c>
      <c r="BI112" s="187">
        <f>IF(N112="nulová",J112,0)</f>
        <v>0</v>
      </c>
      <c r="BJ112" s="20" t="s">
        <v>83</v>
      </c>
      <c r="BK112" s="187">
        <f>ROUND(I112*H112,2)</f>
        <v>0</v>
      </c>
      <c r="BL112" s="20" t="s">
        <v>157</v>
      </c>
      <c r="BM112" s="186" t="s">
        <v>1830</v>
      </c>
    </row>
    <row r="113" spans="1:65" s="13" customFormat="1" ht="10.199999999999999">
      <c r="B113" s="207"/>
      <c r="C113" s="208"/>
      <c r="D113" s="188" t="s">
        <v>210</v>
      </c>
      <c r="E113" s="209" t="s">
        <v>31</v>
      </c>
      <c r="F113" s="210" t="s">
        <v>1831</v>
      </c>
      <c r="G113" s="208"/>
      <c r="H113" s="209" t="s">
        <v>31</v>
      </c>
      <c r="I113" s="211"/>
      <c r="J113" s="208"/>
      <c r="K113" s="208"/>
      <c r="L113" s="212"/>
      <c r="M113" s="213"/>
      <c r="N113" s="214"/>
      <c r="O113" s="214"/>
      <c r="P113" s="214"/>
      <c r="Q113" s="214"/>
      <c r="R113" s="214"/>
      <c r="S113" s="214"/>
      <c r="T113" s="215"/>
      <c r="AT113" s="216" t="s">
        <v>210</v>
      </c>
      <c r="AU113" s="216" t="s">
        <v>85</v>
      </c>
      <c r="AV113" s="13" t="s">
        <v>83</v>
      </c>
      <c r="AW113" s="13" t="s">
        <v>38</v>
      </c>
      <c r="AX113" s="13" t="s">
        <v>76</v>
      </c>
      <c r="AY113" s="216" t="s">
        <v>152</v>
      </c>
    </row>
    <row r="114" spans="1:65" s="14" customFormat="1" ht="10.199999999999999">
      <c r="B114" s="217"/>
      <c r="C114" s="218"/>
      <c r="D114" s="188" t="s">
        <v>210</v>
      </c>
      <c r="E114" s="219" t="s">
        <v>31</v>
      </c>
      <c r="F114" s="220" t="s">
        <v>1832</v>
      </c>
      <c r="G114" s="218"/>
      <c r="H114" s="221">
        <v>270.2</v>
      </c>
      <c r="I114" s="222"/>
      <c r="J114" s="218"/>
      <c r="K114" s="218"/>
      <c r="L114" s="223"/>
      <c r="M114" s="224"/>
      <c r="N114" s="225"/>
      <c r="O114" s="225"/>
      <c r="P114" s="225"/>
      <c r="Q114" s="225"/>
      <c r="R114" s="225"/>
      <c r="S114" s="225"/>
      <c r="T114" s="226"/>
      <c r="AT114" s="227" t="s">
        <v>210</v>
      </c>
      <c r="AU114" s="227" t="s">
        <v>85</v>
      </c>
      <c r="AV114" s="14" t="s">
        <v>85</v>
      </c>
      <c r="AW114" s="14" t="s">
        <v>38</v>
      </c>
      <c r="AX114" s="14" t="s">
        <v>76</v>
      </c>
      <c r="AY114" s="227" t="s">
        <v>152</v>
      </c>
    </row>
    <row r="115" spans="1:65" s="14" customFormat="1" ht="10.199999999999999">
      <c r="B115" s="217"/>
      <c r="C115" s="218"/>
      <c r="D115" s="188" t="s">
        <v>210</v>
      </c>
      <c r="E115" s="219" t="s">
        <v>31</v>
      </c>
      <c r="F115" s="220" t="s">
        <v>1833</v>
      </c>
      <c r="G115" s="218"/>
      <c r="H115" s="221">
        <v>28.2</v>
      </c>
      <c r="I115" s="222"/>
      <c r="J115" s="218"/>
      <c r="K115" s="218"/>
      <c r="L115" s="223"/>
      <c r="M115" s="224"/>
      <c r="N115" s="225"/>
      <c r="O115" s="225"/>
      <c r="P115" s="225"/>
      <c r="Q115" s="225"/>
      <c r="R115" s="225"/>
      <c r="S115" s="225"/>
      <c r="T115" s="226"/>
      <c r="AT115" s="227" t="s">
        <v>210</v>
      </c>
      <c r="AU115" s="227" t="s">
        <v>85</v>
      </c>
      <c r="AV115" s="14" t="s">
        <v>85</v>
      </c>
      <c r="AW115" s="14" t="s">
        <v>38</v>
      </c>
      <c r="AX115" s="14" t="s">
        <v>76</v>
      </c>
      <c r="AY115" s="227" t="s">
        <v>152</v>
      </c>
    </row>
    <row r="116" spans="1:65" s="14" customFormat="1" ht="10.199999999999999">
      <c r="B116" s="217"/>
      <c r="C116" s="218"/>
      <c r="D116" s="188" t="s">
        <v>210</v>
      </c>
      <c r="E116" s="219" t="s">
        <v>31</v>
      </c>
      <c r="F116" s="220" t="s">
        <v>1834</v>
      </c>
      <c r="G116" s="218"/>
      <c r="H116" s="221">
        <v>56.25</v>
      </c>
      <c r="I116" s="222"/>
      <c r="J116" s="218"/>
      <c r="K116" s="218"/>
      <c r="L116" s="223"/>
      <c r="M116" s="224"/>
      <c r="N116" s="225"/>
      <c r="O116" s="225"/>
      <c r="P116" s="225"/>
      <c r="Q116" s="225"/>
      <c r="R116" s="225"/>
      <c r="S116" s="225"/>
      <c r="T116" s="226"/>
      <c r="AT116" s="227" t="s">
        <v>210</v>
      </c>
      <c r="AU116" s="227" t="s">
        <v>85</v>
      </c>
      <c r="AV116" s="14" t="s">
        <v>85</v>
      </c>
      <c r="AW116" s="14" t="s">
        <v>38</v>
      </c>
      <c r="AX116" s="14" t="s">
        <v>76</v>
      </c>
      <c r="AY116" s="227" t="s">
        <v>152</v>
      </c>
    </row>
    <row r="117" spans="1:65" s="15" customFormat="1" ht="10.199999999999999">
      <c r="B117" s="228"/>
      <c r="C117" s="229"/>
      <c r="D117" s="188" t="s">
        <v>210</v>
      </c>
      <c r="E117" s="230" t="s">
        <v>31</v>
      </c>
      <c r="F117" s="231" t="s">
        <v>223</v>
      </c>
      <c r="G117" s="229"/>
      <c r="H117" s="232">
        <v>354.65</v>
      </c>
      <c r="I117" s="233"/>
      <c r="J117" s="229"/>
      <c r="K117" s="229"/>
      <c r="L117" s="234"/>
      <c r="M117" s="235"/>
      <c r="N117" s="236"/>
      <c r="O117" s="236"/>
      <c r="P117" s="236"/>
      <c r="Q117" s="236"/>
      <c r="R117" s="236"/>
      <c r="S117" s="236"/>
      <c r="T117" s="237"/>
      <c r="AT117" s="238" t="s">
        <v>210</v>
      </c>
      <c r="AU117" s="238" t="s">
        <v>85</v>
      </c>
      <c r="AV117" s="15" t="s">
        <v>157</v>
      </c>
      <c r="AW117" s="15" t="s">
        <v>38</v>
      </c>
      <c r="AX117" s="15" t="s">
        <v>83</v>
      </c>
      <c r="AY117" s="238" t="s">
        <v>152</v>
      </c>
    </row>
    <row r="118" spans="1:65" s="2" customFormat="1" ht="21.75" customHeight="1">
      <c r="A118" s="38"/>
      <c r="B118" s="39"/>
      <c r="C118" s="175" t="s">
        <v>189</v>
      </c>
      <c r="D118" s="175" t="s">
        <v>153</v>
      </c>
      <c r="E118" s="176" t="s">
        <v>1835</v>
      </c>
      <c r="F118" s="177" t="s">
        <v>1836</v>
      </c>
      <c r="G118" s="178" t="s">
        <v>746</v>
      </c>
      <c r="H118" s="179">
        <v>12.5</v>
      </c>
      <c r="I118" s="180"/>
      <c r="J118" s="181">
        <f>ROUND(I118*H118,2)</f>
        <v>0</v>
      </c>
      <c r="K118" s="177" t="s">
        <v>31</v>
      </c>
      <c r="L118" s="43"/>
      <c r="M118" s="182" t="s">
        <v>31</v>
      </c>
      <c r="N118" s="183" t="s">
        <v>47</v>
      </c>
      <c r="O118" s="68"/>
      <c r="P118" s="184">
        <f>O118*H118</f>
        <v>0</v>
      </c>
      <c r="Q118" s="184">
        <v>0</v>
      </c>
      <c r="R118" s="184">
        <f>Q118*H118</f>
        <v>0</v>
      </c>
      <c r="S118" s="184">
        <v>0</v>
      </c>
      <c r="T118" s="185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186" t="s">
        <v>157</v>
      </c>
      <c r="AT118" s="186" t="s">
        <v>153</v>
      </c>
      <c r="AU118" s="186" t="s">
        <v>85</v>
      </c>
      <c r="AY118" s="20" t="s">
        <v>152</v>
      </c>
      <c r="BE118" s="187">
        <f>IF(N118="základní",J118,0)</f>
        <v>0</v>
      </c>
      <c r="BF118" s="187">
        <f>IF(N118="snížená",J118,0)</f>
        <v>0</v>
      </c>
      <c r="BG118" s="187">
        <f>IF(N118="zákl. přenesená",J118,0)</f>
        <v>0</v>
      </c>
      <c r="BH118" s="187">
        <f>IF(N118="sníž. přenesená",J118,0)</f>
        <v>0</v>
      </c>
      <c r="BI118" s="187">
        <f>IF(N118="nulová",J118,0)</f>
        <v>0</v>
      </c>
      <c r="BJ118" s="20" t="s">
        <v>83</v>
      </c>
      <c r="BK118" s="187">
        <f>ROUND(I118*H118,2)</f>
        <v>0</v>
      </c>
      <c r="BL118" s="20" t="s">
        <v>157</v>
      </c>
      <c r="BM118" s="186" t="s">
        <v>1837</v>
      </c>
    </row>
    <row r="119" spans="1:65" s="13" customFormat="1" ht="10.199999999999999">
      <c r="B119" s="207"/>
      <c r="C119" s="208"/>
      <c r="D119" s="188" t="s">
        <v>210</v>
      </c>
      <c r="E119" s="209" t="s">
        <v>31</v>
      </c>
      <c r="F119" s="210" t="s">
        <v>1838</v>
      </c>
      <c r="G119" s="208"/>
      <c r="H119" s="209" t="s">
        <v>31</v>
      </c>
      <c r="I119" s="211"/>
      <c r="J119" s="208"/>
      <c r="K119" s="208"/>
      <c r="L119" s="212"/>
      <c r="M119" s="213"/>
      <c r="N119" s="214"/>
      <c r="O119" s="214"/>
      <c r="P119" s="214"/>
      <c r="Q119" s="214"/>
      <c r="R119" s="214"/>
      <c r="S119" s="214"/>
      <c r="T119" s="215"/>
      <c r="AT119" s="216" t="s">
        <v>210</v>
      </c>
      <c r="AU119" s="216" t="s">
        <v>85</v>
      </c>
      <c r="AV119" s="13" t="s">
        <v>83</v>
      </c>
      <c r="AW119" s="13" t="s">
        <v>38</v>
      </c>
      <c r="AX119" s="13" t="s">
        <v>76</v>
      </c>
      <c r="AY119" s="216" t="s">
        <v>152</v>
      </c>
    </row>
    <row r="120" spans="1:65" s="13" customFormat="1" ht="10.199999999999999">
      <c r="B120" s="207"/>
      <c r="C120" s="208"/>
      <c r="D120" s="188" t="s">
        <v>210</v>
      </c>
      <c r="E120" s="209" t="s">
        <v>31</v>
      </c>
      <c r="F120" s="210" t="s">
        <v>1839</v>
      </c>
      <c r="G120" s="208"/>
      <c r="H120" s="209" t="s">
        <v>31</v>
      </c>
      <c r="I120" s="211"/>
      <c r="J120" s="208"/>
      <c r="K120" s="208"/>
      <c r="L120" s="212"/>
      <c r="M120" s="213"/>
      <c r="N120" s="214"/>
      <c r="O120" s="214"/>
      <c r="P120" s="214"/>
      <c r="Q120" s="214"/>
      <c r="R120" s="214"/>
      <c r="S120" s="214"/>
      <c r="T120" s="215"/>
      <c r="AT120" s="216" t="s">
        <v>210</v>
      </c>
      <c r="AU120" s="216" t="s">
        <v>85</v>
      </c>
      <c r="AV120" s="13" t="s">
        <v>83</v>
      </c>
      <c r="AW120" s="13" t="s">
        <v>38</v>
      </c>
      <c r="AX120" s="13" t="s">
        <v>76</v>
      </c>
      <c r="AY120" s="216" t="s">
        <v>152</v>
      </c>
    </row>
    <row r="121" spans="1:65" s="13" customFormat="1" ht="10.199999999999999">
      <c r="B121" s="207"/>
      <c r="C121" s="208"/>
      <c r="D121" s="188" t="s">
        <v>210</v>
      </c>
      <c r="E121" s="209" t="s">
        <v>31</v>
      </c>
      <c r="F121" s="210" t="s">
        <v>1840</v>
      </c>
      <c r="G121" s="208"/>
      <c r="H121" s="209" t="s">
        <v>31</v>
      </c>
      <c r="I121" s="211"/>
      <c r="J121" s="208"/>
      <c r="K121" s="208"/>
      <c r="L121" s="212"/>
      <c r="M121" s="213"/>
      <c r="N121" s="214"/>
      <c r="O121" s="214"/>
      <c r="P121" s="214"/>
      <c r="Q121" s="214"/>
      <c r="R121" s="214"/>
      <c r="S121" s="214"/>
      <c r="T121" s="215"/>
      <c r="AT121" s="216" t="s">
        <v>210</v>
      </c>
      <c r="AU121" s="216" t="s">
        <v>85</v>
      </c>
      <c r="AV121" s="13" t="s">
        <v>83</v>
      </c>
      <c r="AW121" s="13" t="s">
        <v>38</v>
      </c>
      <c r="AX121" s="13" t="s">
        <v>76</v>
      </c>
      <c r="AY121" s="216" t="s">
        <v>152</v>
      </c>
    </row>
    <row r="122" spans="1:65" s="13" customFormat="1" ht="10.199999999999999">
      <c r="B122" s="207"/>
      <c r="C122" s="208"/>
      <c r="D122" s="188" t="s">
        <v>210</v>
      </c>
      <c r="E122" s="209" t="s">
        <v>31</v>
      </c>
      <c r="F122" s="210" t="s">
        <v>1841</v>
      </c>
      <c r="G122" s="208"/>
      <c r="H122" s="209" t="s">
        <v>31</v>
      </c>
      <c r="I122" s="211"/>
      <c r="J122" s="208"/>
      <c r="K122" s="208"/>
      <c r="L122" s="212"/>
      <c r="M122" s="213"/>
      <c r="N122" s="214"/>
      <c r="O122" s="214"/>
      <c r="P122" s="214"/>
      <c r="Q122" s="214"/>
      <c r="R122" s="214"/>
      <c r="S122" s="214"/>
      <c r="T122" s="215"/>
      <c r="AT122" s="216" t="s">
        <v>210</v>
      </c>
      <c r="AU122" s="216" t="s">
        <v>85</v>
      </c>
      <c r="AV122" s="13" t="s">
        <v>83</v>
      </c>
      <c r="AW122" s="13" t="s">
        <v>38</v>
      </c>
      <c r="AX122" s="13" t="s">
        <v>76</v>
      </c>
      <c r="AY122" s="216" t="s">
        <v>152</v>
      </c>
    </row>
    <row r="123" spans="1:65" s="14" customFormat="1" ht="10.199999999999999">
      <c r="B123" s="217"/>
      <c r="C123" s="218"/>
      <c r="D123" s="188" t="s">
        <v>210</v>
      </c>
      <c r="E123" s="219" t="s">
        <v>31</v>
      </c>
      <c r="F123" s="220" t="s">
        <v>1842</v>
      </c>
      <c r="G123" s="218"/>
      <c r="H123" s="221">
        <v>12.5</v>
      </c>
      <c r="I123" s="222"/>
      <c r="J123" s="218"/>
      <c r="K123" s="218"/>
      <c r="L123" s="223"/>
      <c r="M123" s="224"/>
      <c r="N123" s="225"/>
      <c r="O123" s="225"/>
      <c r="P123" s="225"/>
      <c r="Q123" s="225"/>
      <c r="R123" s="225"/>
      <c r="S123" s="225"/>
      <c r="T123" s="226"/>
      <c r="AT123" s="227" t="s">
        <v>210</v>
      </c>
      <c r="AU123" s="227" t="s">
        <v>85</v>
      </c>
      <c r="AV123" s="14" t="s">
        <v>85</v>
      </c>
      <c r="AW123" s="14" t="s">
        <v>38</v>
      </c>
      <c r="AX123" s="14" t="s">
        <v>83</v>
      </c>
      <c r="AY123" s="227" t="s">
        <v>152</v>
      </c>
    </row>
    <row r="124" spans="1:65" s="2" customFormat="1" ht="24.15" customHeight="1">
      <c r="A124" s="38"/>
      <c r="B124" s="39"/>
      <c r="C124" s="175" t="s">
        <v>259</v>
      </c>
      <c r="D124" s="175" t="s">
        <v>153</v>
      </c>
      <c r="E124" s="176" t="s">
        <v>1843</v>
      </c>
      <c r="F124" s="177" t="s">
        <v>1844</v>
      </c>
      <c r="G124" s="178" t="s">
        <v>746</v>
      </c>
      <c r="H124" s="179">
        <v>12.5</v>
      </c>
      <c r="I124" s="180"/>
      <c r="J124" s="181">
        <f>ROUND(I124*H124,2)</f>
        <v>0</v>
      </c>
      <c r="K124" s="177" t="s">
        <v>31</v>
      </c>
      <c r="L124" s="43"/>
      <c r="M124" s="182" t="s">
        <v>31</v>
      </c>
      <c r="N124" s="183" t="s">
        <v>47</v>
      </c>
      <c r="O124" s="68"/>
      <c r="P124" s="184">
        <f>O124*H124</f>
        <v>0</v>
      </c>
      <c r="Q124" s="184">
        <v>0</v>
      </c>
      <c r="R124" s="184">
        <f>Q124*H124</f>
        <v>0</v>
      </c>
      <c r="S124" s="184">
        <v>0</v>
      </c>
      <c r="T124" s="185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186" t="s">
        <v>157</v>
      </c>
      <c r="AT124" s="186" t="s">
        <v>153</v>
      </c>
      <c r="AU124" s="186" t="s">
        <v>85</v>
      </c>
      <c r="AY124" s="20" t="s">
        <v>152</v>
      </c>
      <c r="BE124" s="187">
        <f>IF(N124="základní",J124,0)</f>
        <v>0</v>
      </c>
      <c r="BF124" s="187">
        <f>IF(N124="snížená",J124,0)</f>
        <v>0</v>
      </c>
      <c r="BG124" s="187">
        <f>IF(N124="zákl. přenesená",J124,0)</f>
        <v>0</v>
      </c>
      <c r="BH124" s="187">
        <f>IF(N124="sníž. přenesená",J124,0)</f>
        <v>0</v>
      </c>
      <c r="BI124" s="187">
        <f>IF(N124="nulová",J124,0)</f>
        <v>0</v>
      </c>
      <c r="BJ124" s="20" t="s">
        <v>83</v>
      </c>
      <c r="BK124" s="187">
        <f>ROUND(I124*H124,2)</f>
        <v>0</v>
      </c>
      <c r="BL124" s="20" t="s">
        <v>157</v>
      </c>
      <c r="BM124" s="186" t="s">
        <v>1845</v>
      </c>
    </row>
    <row r="125" spans="1:65" s="13" customFormat="1" ht="10.199999999999999">
      <c r="B125" s="207"/>
      <c r="C125" s="208"/>
      <c r="D125" s="188" t="s">
        <v>210</v>
      </c>
      <c r="E125" s="209" t="s">
        <v>31</v>
      </c>
      <c r="F125" s="210" t="s">
        <v>1838</v>
      </c>
      <c r="G125" s="208"/>
      <c r="H125" s="209" t="s">
        <v>31</v>
      </c>
      <c r="I125" s="211"/>
      <c r="J125" s="208"/>
      <c r="K125" s="208"/>
      <c r="L125" s="212"/>
      <c r="M125" s="213"/>
      <c r="N125" s="214"/>
      <c r="O125" s="214"/>
      <c r="P125" s="214"/>
      <c r="Q125" s="214"/>
      <c r="R125" s="214"/>
      <c r="S125" s="214"/>
      <c r="T125" s="215"/>
      <c r="AT125" s="216" t="s">
        <v>210</v>
      </c>
      <c r="AU125" s="216" t="s">
        <v>85</v>
      </c>
      <c r="AV125" s="13" t="s">
        <v>83</v>
      </c>
      <c r="AW125" s="13" t="s">
        <v>38</v>
      </c>
      <c r="AX125" s="13" t="s">
        <v>76</v>
      </c>
      <c r="AY125" s="216" t="s">
        <v>152</v>
      </c>
    </row>
    <row r="126" spans="1:65" s="13" customFormat="1" ht="10.199999999999999">
      <c r="B126" s="207"/>
      <c r="C126" s="208"/>
      <c r="D126" s="188" t="s">
        <v>210</v>
      </c>
      <c r="E126" s="209" t="s">
        <v>31</v>
      </c>
      <c r="F126" s="210" t="s">
        <v>1839</v>
      </c>
      <c r="G126" s="208"/>
      <c r="H126" s="209" t="s">
        <v>31</v>
      </c>
      <c r="I126" s="211"/>
      <c r="J126" s="208"/>
      <c r="K126" s="208"/>
      <c r="L126" s="212"/>
      <c r="M126" s="213"/>
      <c r="N126" s="214"/>
      <c r="O126" s="214"/>
      <c r="P126" s="214"/>
      <c r="Q126" s="214"/>
      <c r="R126" s="214"/>
      <c r="S126" s="214"/>
      <c r="T126" s="215"/>
      <c r="AT126" s="216" t="s">
        <v>210</v>
      </c>
      <c r="AU126" s="216" t="s">
        <v>85</v>
      </c>
      <c r="AV126" s="13" t="s">
        <v>83</v>
      </c>
      <c r="AW126" s="13" t="s">
        <v>38</v>
      </c>
      <c r="AX126" s="13" t="s">
        <v>76</v>
      </c>
      <c r="AY126" s="216" t="s">
        <v>152</v>
      </c>
    </row>
    <row r="127" spans="1:65" s="13" customFormat="1" ht="10.199999999999999">
      <c r="B127" s="207"/>
      <c r="C127" s="208"/>
      <c r="D127" s="188" t="s">
        <v>210</v>
      </c>
      <c r="E127" s="209" t="s">
        <v>31</v>
      </c>
      <c r="F127" s="210" t="s">
        <v>1840</v>
      </c>
      <c r="G127" s="208"/>
      <c r="H127" s="209" t="s">
        <v>31</v>
      </c>
      <c r="I127" s="211"/>
      <c r="J127" s="208"/>
      <c r="K127" s="208"/>
      <c r="L127" s="212"/>
      <c r="M127" s="213"/>
      <c r="N127" s="214"/>
      <c r="O127" s="214"/>
      <c r="P127" s="214"/>
      <c r="Q127" s="214"/>
      <c r="R127" s="214"/>
      <c r="S127" s="214"/>
      <c r="T127" s="215"/>
      <c r="AT127" s="216" t="s">
        <v>210</v>
      </c>
      <c r="AU127" s="216" t="s">
        <v>85</v>
      </c>
      <c r="AV127" s="13" t="s">
        <v>83</v>
      </c>
      <c r="AW127" s="13" t="s">
        <v>38</v>
      </c>
      <c r="AX127" s="13" t="s">
        <v>76</v>
      </c>
      <c r="AY127" s="216" t="s">
        <v>152</v>
      </c>
    </row>
    <row r="128" spans="1:65" s="13" customFormat="1" ht="10.199999999999999">
      <c r="B128" s="207"/>
      <c r="C128" s="208"/>
      <c r="D128" s="188" t="s">
        <v>210</v>
      </c>
      <c r="E128" s="209" t="s">
        <v>31</v>
      </c>
      <c r="F128" s="210" t="s">
        <v>1841</v>
      </c>
      <c r="G128" s="208"/>
      <c r="H128" s="209" t="s">
        <v>31</v>
      </c>
      <c r="I128" s="211"/>
      <c r="J128" s="208"/>
      <c r="K128" s="208"/>
      <c r="L128" s="212"/>
      <c r="M128" s="213"/>
      <c r="N128" s="214"/>
      <c r="O128" s="214"/>
      <c r="P128" s="214"/>
      <c r="Q128" s="214"/>
      <c r="R128" s="214"/>
      <c r="S128" s="214"/>
      <c r="T128" s="215"/>
      <c r="AT128" s="216" t="s">
        <v>210</v>
      </c>
      <c r="AU128" s="216" t="s">
        <v>85</v>
      </c>
      <c r="AV128" s="13" t="s">
        <v>83</v>
      </c>
      <c r="AW128" s="13" t="s">
        <v>38</v>
      </c>
      <c r="AX128" s="13" t="s">
        <v>76</v>
      </c>
      <c r="AY128" s="216" t="s">
        <v>152</v>
      </c>
    </row>
    <row r="129" spans="1:65" s="14" customFormat="1" ht="10.199999999999999">
      <c r="B129" s="217"/>
      <c r="C129" s="218"/>
      <c r="D129" s="188" t="s">
        <v>210</v>
      </c>
      <c r="E129" s="219" t="s">
        <v>31</v>
      </c>
      <c r="F129" s="220" t="s">
        <v>1842</v>
      </c>
      <c r="G129" s="218"/>
      <c r="H129" s="221">
        <v>12.5</v>
      </c>
      <c r="I129" s="222"/>
      <c r="J129" s="218"/>
      <c r="K129" s="218"/>
      <c r="L129" s="223"/>
      <c r="M129" s="224"/>
      <c r="N129" s="225"/>
      <c r="O129" s="225"/>
      <c r="P129" s="225"/>
      <c r="Q129" s="225"/>
      <c r="R129" s="225"/>
      <c r="S129" s="225"/>
      <c r="T129" s="226"/>
      <c r="AT129" s="227" t="s">
        <v>210</v>
      </c>
      <c r="AU129" s="227" t="s">
        <v>85</v>
      </c>
      <c r="AV129" s="14" t="s">
        <v>85</v>
      </c>
      <c r="AW129" s="14" t="s">
        <v>38</v>
      </c>
      <c r="AX129" s="14" t="s">
        <v>83</v>
      </c>
      <c r="AY129" s="227" t="s">
        <v>152</v>
      </c>
    </row>
    <row r="130" spans="1:65" s="2" customFormat="1" ht="37.799999999999997" customHeight="1">
      <c r="A130" s="38"/>
      <c r="B130" s="39"/>
      <c r="C130" s="175" t="s">
        <v>265</v>
      </c>
      <c r="D130" s="175" t="s">
        <v>153</v>
      </c>
      <c r="E130" s="176" t="s">
        <v>798</v>
      </c>
      <c r="F130" s="177" t="s">
        <v>799</v>
      </c>
      <c r="G130" s="178" t="s">
        <v>746</v>
      </c>
      <c r="H130" s="179">
        <v>12.5</v>
      </c>
      <c r="I130" s="180"/>
      <c r="J130" s="181">
        <f>ROUND(I130*H130,2)</f>
        <v>0</v>
      </c>
      <c r="K130" s="177" t="s">
        <v>31</v>
      </c>
      <c r="L130" s="43"/>
      <c r="M130" s="182" t="s">
        <v>31</v>
      </c>
      <c r="N130" s="183" t="s">
        <v>47</v>
      </c>
      <c r="O130" s="68"/>
      <c r="P130" s="184">
        <f>O130*H130</f>
        <v>0</v>
      </c>
      <c r="Q130" s="184">
        <v>0</v>
      </c>
      <c r="R130" s="184">
        <f>Q130*H130</f>
        <v>0</v>
      </c>
      <c r="S130" s="184">
        <v>0</v>
      </c>
      <c r="T130" s="18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86" t="s">
        <v>157</v>
      </c>
      <c r="AT130" s="186" t="s">
        <v>153</v>
      </c>
      <c r="AU130" s="186" t="s">
        <v>85</v>
      </c>
      <c r="AY130" s="20" t="s">
        <v>152</v>
      </c>
      <c r="BE130" s="187">
        <f>IF(N130="základní",J130,0)</f>
        <v>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20" t="s">
        <v>83</v>
      </c>
      <c r="BK130" s="187">
        <f>ROUND(I130*H130,2)</f>
        <v>0</v>
      </c>
      <c r="BL130" s="20" t="s">
        <v>157</v>
      </c>
      <c r="BM130" s="186" t="s">
        <v>1846</v>
      </c>
    </row>
    <row r="131" spans="1:65" s="13" customFormat="1" ht="10.199999999999999">
      <c r="B131" s="207"/>
      <c r="C131" s="208"/>
      <c r="D131" s="188" t="s">
        <v>210</v>
      </c>
      <c r="E131" s="209" t="s">
        <v>31</v>
      </c>
      <c r="F131" s="210" t="s">
        <v>1839</v>
      </c>
      <c r="G131" s="208"/>
      <c r="H131" s="209" t="s">
        <v>31</v>
      </c>
      <c r="I131" s="211"/>
      <c r="J131" s="208"/>
      <c r="K131" s="208"/>
      <c r="L131" s="212"/>
      <c r="M131" s="213"/>
      <c r="N131" s="214"/>
      <c r="O131" s="214"/>
      <c r="P131" s="214"/>
      <c r="Q131" s="214"/>
      <c r="R131" s="214"/>
      <c r="S131" s="214"/>
      <c r="T131" s="215"/>
      <c r="AT131" s="216" t="s">
        <v>210</v>
      </c>
      <c r="AU131" s="216" t="s">
        <v>85</v>
      </c>
      <c r="AV131" s="13" t="s">
        <v>83</v>
      </c>
      <c r="AW131" s="13" t="s">
        <v>38</v>
      </c>
      <c r="AX131" s="13" t="s">
        <v>76</v>
      </c>
      <c r="AY131" s="216" t="s">
        <v>152</v>
      </c>
    </row>
    <row r="132" spans="1:65" s="13" customFormat="1" ht="10.199999999999999">
      <c r="B132" s="207"/>
      <c r="C132" s="208"/>
      <c r="D132" s="188" t="s">
        <v>210</v>
      </c>
      <c r="E132" s="209" t="s">
        <v>31</v>
      </c>
      <c r="F132" s="210" t="s">
        <v>1840</v>
      </c>
      <c r="G132" s="208"/>
      <c r="H132" s="209" t="s">
        <v>31</v>
      </c>
      <c r="I132" s="211"/>
      <c r="J132" s="208"/>
      <c r="K132" s="208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210</v>
      </c>
      <c r="AU132" s="216" t="s">
        <v>85</v>
      </c>
      <c r="AV132" s="13" t="s">
        <v>83</v>
      </c>
      <c r="AW132" s="13" t="s">
        <v>38</v>
      </c>
      <c r="AX132" s="13" t="s">
        <v>76</v>
      </c>
      <c r="AY132" s="216" t="s">
        <v>152</v>
      </c>
    </row>
    <row r="133" spans="1:65" s="13" customFormat="1" ht="10.199999999999999">
      <c r="B133" s="207"/>
      <c r="C133" s="208"/>
      <c r="D133" s="188" t="s">
        <v>210</v>
      </c>
      <c r="E133" s="209" t="s">
        <v>31</v>
      </c>
      <c r="F133" s="210" t="s">
        <v>1847</v>
      </c>
      <c r="G133" s="208"/>
      <c r="H133" s="209" t="s">
        <v>31</v>
      </c>
      <c r="I133" s="211"/>
      <c r="J133" s="208"/>
      <c r="K133" s="208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210</v>
      </c>
      <c r="AU133" s="216" t="s">
        <v>85</v>
      </c>
      <c r="AV133" s="13" t="s">
        <v>83</v>
      </c>
      <c r="AW133" s="13" t="s">
        <v>38</v>
      </c>
      <c r="AX133" s="13" t="s">
        <v>76</v>
      </c>
      <c r="AY133" s="216" t="s">
        <v>152</v>
      </c>
    </row>
    <row r="134" spans="1:65" s="14" customFormat="1" ht="10.199999999999999">
      <c r="B134" s="217"/>
      <c r="C134" s="218"/>
      <c r="D134" s="188" t="s">
        <v>210</v>
      </c>
      <c r="E134" s="219" t="s">
        <v>1848</v>
      </c>
      <c r="F134" s="220" t="s">
        <v>1849</v>
      </c>
      <c r="G134" s="218"/>
      <c r="H134" s="221">
        <v>12.5</v>
      </c>
      <c r="I134" s="222"/>
      <c r="J134" s="218"/>
      <c r="K134" s="218"/>
      <c r="L134" s="223"/>
      <c r="M134" s="224"/>
      <c r="N134" s="225"/>
      <c r="O134" s="225"/>
      <c r="P134" s="225"/>
      <c r="Q134" s="225"/>
      <c r="R134" s="225"/>
      <c r="S134" s="225"/>
      <c r="T134" s="226"/>
      <c r="AT134" s="227" t="s">
        <v>210</v>
      </c>
      <c r="AU134" s="227" t="s">
        <v>85</v>
      </c>
      <c r="AV134" s="14" t="s">
        <v>85</v>
      </c>
      <c r="AW134" s="14" t="s">
        <v>38</v>
      </c>
      <c r="AX134" s="14" t="s">
        <v>83</v>
      </c>
      <c r="AY134" s="227" t="s">
        <v>152</v>
      </c>
    </row>
    <row r="135" spans="1:65" s="2" customFormat="1" ht="37.799999999999997" customHeight="1">
      <c r="A135" s="38"/>
      <c r="B135" s="39"/>
      <c r="C135" s="175" t="s">
        <v>269</v>
      </c>
      <c r="D135" s="175" t="s">
        <v>153</v>
      </c>
      <c r="E135" s="176" t="s">
        <v>803</v>
      </c>
      <c r="F135" s="177" t="s">
        <v>1850</v>
      </c>
      <c r="G135" s="178" t="s">
        <v>746</v>
      </c>
      <c r="H135" s="179">
        <v>12.5</v>
      </c>
      <c r="I135" s="180"/>
      <c r="J135" s="181">
        <f>ROUND(I135*H135,2)</f>
        <v>0</v>
      </c>
      <c r="K135" s="177" t="s">
        <v>31</v>
      </c>
      <c r="L135" s="43"/>
      <c r="M135" s="182" t="s">
        <v>31</v>
      </c>
      <c r="N135" s="183" t="s">
        <v>47</v>
      </c>
      <c r="O135" s="68"/>
      <c r="P135" s="184">
        <f>O135*H135</f>
        <v>0</v>
      </c>
      <c r="Q135" s="184">
        <v>0</v>
      </c>
      <c r="R135" s="184">
        <f>Q135*H135</f>
        <v>0</v>
      </c>
      <c r="S135" s="184">
        <v>0</v>
      </c>
      <c r="T135" s="18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86" t="s">
        <v>157</v>
      </c>
      <c r="AT135" s="186" t="s">
        <v>153</v>
      </c>
      <c r="AU135" s="186" t="s">
        <v>85</v>
      </c>
      <c r="AY135" s="20" t="s">
        <v>152</v>
      </c>
      <c r="BE135" s="187">
        <f>IF(N135="základní",J135,0)</f>
        <v>0</v>
      </c>
      <c r="BF135" s="187">
        <f>IF(N135="snížená",J135,0)</f>
        <v>0</v>
      </c>
      <c r="BG135" s="187">
        <f>IF(N135="zákl. přenesená",J135,0)</f>
        <v>0</v>
      </c>
      <c r="BH135" s="187">
        <f>IF(N135="sníž. přenesená",J135,0)</f>
        <v>0</v>
      </c>
      <c r="BI135" s="187">
        <f>IF(N135="nulová",J135,0)</f>
        <v>0</v>
      </c>
      <c r="BJ135" s="20" t="s">
        <v>83</v>
      </c>
      <c r="BK135" s="187">
        <f>ROUND(I135*H135,2)</f>
        <v>0</v>
      </c>
      <c r="BL135" s="20" t="s">
        <v>157</v>
      </c>
      <c r="BM135" s="186" t="s">
        <v>1851</v>
      </c>
    </row>
    <row r="136" spans="1:65" s="13" customFormat="1" ht="10.199999999999999">
      <c r="B136" s="207"/>
      <c r="C136" s="208"/>
      <c r="D136" s="188" t="s">
        <v>210</v>
      </c>
      <c r="E136" s="209" t="s">
        <v>31</v>
      </c>
      <c r="F136" s="210" t="s">
        <v>1839</v>
      </c>
      <c r="G136" s="208"/>
      <c r="H136" s="209" t="s">
        <v>31</v>
      </c>
      <c r="I136" s="211"/>
      <c r="J136" s="208"/>
      <c r="K136" s="208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210</v>
      </c>
      <c r="AU136" s="216" t="s">
        <v>85</v>
      </c>
      <c r="AV136" s="13" t="s">
        <v>83</v>
      </c>
      <c r="AW136" s="13" t="s">
        <v>38</v>
      </c>
      <c r="AX136" s="13" t="s">
        <v>76</v>
      </c>
      <c r="AY136" s="216" t="s">
        <v>152</v>
      </c>
    </row>
    <row r="137" spans="1:65" s="13" customFormat="1" ht="10.199999999999999">
      <c r="B137" s="207"/>
      <c r="C137" s="208"/>
      <c r="D137" s="188" t="s">
        <v>210</v>
      </c>
      <c r="E137" s="209" t="s">
        <v>31</v>
      </c>
      <c r="F137" s="210" t="s">
        <v>1840</v>
      </c>
      <c r="G137" s="208"/>
      <c r="H137" s="209" t="s">
        <v>31</v>
      </c>
      <c r="I137" s="211"/>
      <c r="J137" s="208"/>
      <c r="K137" s="208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210</v>
      </c>
      <c r="AU137" s="216" t="s">
        <v>85</v>
      </c>
      <c r="AV137" s="13" t="s">
        <v>83</v>
      </c>
      <c r="AW137" s="13" t="s">
        <v>38</v>
      </c>
      <c r="AX137" s="13" t="s">
        <v>76</v>
      </c>
      <c r="AY137" s="216" t="s">
        <v>152</v>
      </c>
    </row>
    <row r="138" spans="1:65" s="13" customFormat="1" ht="10.199999999999999">
      <c r="B138" s="207"/>
      <c r="C138" s="208"/>
      <c r="D138" s="188" t="s">
        <v>210</v>
      </c>
      <c r="E138" s="209" t="s">
        <v>31</v>
      </c>
      <c r="F138" s="210" t="s">
        <v>1847</v>
      </c>
      <c r="G138" s="208"/>
      <c r="H138" s="209" t="s">
        <v>31</v>
      </c>
      <c r="I138" s="211"/>
      <c r="J138" s="208"/>
      <c r="K138" s="208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210</v>
      </c>
      <c r="AU138" s="216" t="s">
        <v>85</v>
      </c>
      <c r="AV138" s="13" t="s">
        <v>83</v>
      </c>
      <c r="AW138" s="13" t="s">
        <v>38</v>
      </c>
      <c r="AX138" s="13" t="s">
        <v>76</v>
      </c>
      <c r="AY138" s="216" t="s">
        <v>152</v>
      </c>
    </row>
    <row r="139" spans="1:65" s="14" customFormat="1" ht="10.199999999999999">
      <c r="B139" s="217"/>
      <c r="C139" s="218"/>
      <c r="D139" s="188" t="s">
        <v>210</v>
      </c>
      <c r="E139" s="219" t="s">
        <v>1852</v>
      </c>
      <c r="F139" s="220" t="s">
        <v>1849</v>
      </c>
      <c r="G139" s="218"/>
      <c r="H139" s="221">
        <v>12.5</v>
      </c>
      <c r="I139" s="222"/>
      <c r="J139" s="218"/>
      <c r="K139" s="218"/>
      <c r="L139" s="223"/>
      <c r="M139" s="224"/>
      <c r="N139" s="225"/>
      <c r="O139" s="225"/>
      <c r="P139" s="225"/>
      <c r="Q139" s="225"/>
      <c r="R139" s="225"/>
      <c r="S139" s="225"/>
      <c r="T139" s="226"/>
      <c r="AT139" s="227" t="s">
        <v>210</v>
      </c>
      <c r="AU139" s="227" t="s">
        <v>85</v>
      </c>
      <c r="AV139" s="14" t="s">
        <v>85</v>
      </c>
      <c r="AW139" s="14" t="s">
        <v>38</v>
      </c>
      <c r="AX139" s="14" t="s">
        <v>83</v>
      </c>
      <c r="AY139" s="227" t="s">
        <v>152</v>
      </c>
    </row>
    <row r="140" spans="1:65" s="2" customFormat="1" ht="24.15" customHeight="1">
      <c r="A140" s="38"/>
      <c r="B140" s="39"/>
      <c r="C140" s="175" t="s">
        <v>8</v>
      </c>
      <c r="D140" s="175" t="s">
        <v>153</v>
      </c>
      <c r="E140" s="176" t="s">
        <v>1853</v>
      </c>
      <c r="F140" s="177" t="s">
        <v>1854</v>
      </c>
      <c r="G140" s="178" t="s">
        <v>1429</v>
      </c>
      <c r="H140" s="179">
        <v>354.65</v>
      </c>
      <c r="I140" s="180"/>
      <c r="J140" s="181">
        <f>ROUND(I140*H140,2)</f>
        <v>0</v>
      </c>
      <c r="K140" s="177" t="s">
        <v>31</v>
      </c>
      <c r="L140" s="43"/>
      <c r="M140" s="182" t="s">
        <v>31</v>
      </c>
      <c r="N140" s="183" t="s">
        <v>47</v>
      </c>
      <c r="O140" s="68"/>
      <c r="P140" s="184">
        <f>O140*H140</f>
        <v>0</v>
      </c>
      <c r="Q140" s="184">
        <v>0</v>
      </c>
      <c r="R140" s="184">
        <f>Q140*H140</f>
        <v>0</v>
      </c>
      <c r="S140" s="184">
        <v>0</v>
      </c>
      <c r="T140" s="185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86" t="s">
        <v>157</v>
      </c>
      <c r="AT140" s="186" t="s">
        <v>153</v>
      </c>
      <c r="AU140" s="186" t="s">
        <v>85</v>
      </c>
      <c r="AY140" s="20" t="s">
        <v>152</v>
      </c>
      <c r="BE140" s="187">
        <f>IF(N140="základní",J140,0)</f>
        <v>0</v>
      </c>
      <c r="BF140" s="187">
        <f>IF(N140="snížená",J140,0)</f>
        <v>0</v>
      </c>
      <c r="BG140" s="187">
        <f>IF(N140="zákl. přenesená",J140,0)</f>
        <v>0</v>
      </c>
      <c r="BH140" s="187">
        <f>IF(N140="sníž. přenesená",J140,0)</f>
        <v>0</v>
      </c>
      <c r="BI140" s="187">
        <f>IF(N140="nulová",J140,0)</f>
        <v>0</v>
      </c>
      <c r="BJ140" s="20" t="s">
        <v>83</v>
      </c>
      <c r="BK140" s="187">
        <f>ROUND(I140*H140,2)</f>
        <v>0</v>
      </c>
      <c r="BL140" s="20" t="s">
        <v>157</v>
      </c>
      <c r="BM140" s="186" t="s">
        <v>1855</v>
      </c>
    </row>
    <row r="141" spans="1:65" s="2" customFormat="1" ht="24.15" customHeight="1">
      <c r="A141" s="38"/>
      <c r="B141" s="39"/>
      <c r="C141" s="175" t="s">
        <v>278</v>
      </c>
      <c r="D141" s="175" t="s">
        <v>153</v>
      </c>
      <c r="E141" s="176" t="s">
        <v>1856</v>
      </c>
      <c r="F141" s="177" t="s">
        <v>1857</v>
      </c>
      <c r="G141" s="178" t="s">
        <v>1429</v>
      </c>
      <c r="H141" s="179">
        <v>354.65</v>
      </c>
      <c r="I141" s="180"/>
      <c r="J141" s="181">
        <f>ROUND(I141*H141,2)</f>
        <v>0</v>
      </c>
      <c r="K141" s="177" t="s">
        <v>31</v>
      </c>
      <c r="L141" s="43"/>
      <c r="M141" s="182" t="s">
        <v>31</v>
      </c>
      <c r="N141" s="183" t="s">
        <v>47</v>
      </c>
      <c r="O141" s="68"/>
      <c r="P141" s="184">
        <f>O141*H141</f>
        <v>0</v>
      </c>
      <c r="Q141" s="184">
        <v>0</v>
      </c>
      <c r="R141" s="184">
        <f>Q141*H141</f>
        <v>0</v>
      </c>
      <c r="S141" s="184">
        <v>0</v>
      </c>
      <c r="T141" s="185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86" t="s">
        <v>157</v>
      </c>
      <c r="AT141" s="186" t="s">
        <v>153</v>
      </c>
      <c r="AU141" s="186" t="s">
        <v>85</v>
      </c>
      <c r="AY141" s="20" t="s">
        <v>152</v>
      </c>
      <c r="BE141" s="187">
        <f>IF(N141="základní",J141,0)</f>
        <v>0</v>
      </c>
      <c r="BF141" s="187">
        <f>IF(N141="snížená",J141,0)</f>
        <v>0</v>
      </c>
      <c r="BG141" s="187">
        <f>IF(N141="zákl. přenesená",J141,0)</f>
        <v>0</v>
      </c>
      <c r="BH141" s="187">
        <f>IF(N141="sníž. přenesená",J141,0)</f>
        <v>0</v>
      </c>
      <c r="BI141" s="187">
        <f>IF(N141="nulová",J141,0)</f>
        <v>0</v>
      </c>
      <c r="BJ141" s="20" t="s">
        <v>83</v>
      </c>
      <c r="BK141" s="187">
        <f>ROUND(I141*H141,2)</f>
        <v>0</v>
      </c>
      <c r="BL141" s="20" t="s">
        <v>157</v>
      </c>
      <c r="BM141" s="186" t="s">
        <v>1858</v>
      </c>
    </row>
    <row r="142" spans="1:65" s="2" customFormat="1" ht="16.5" customHeight="1">
      <c r="A142" s="38"/>
      <c r="B142" s="39"/>
      <c r="C142" s="239" t="s">
        <v>294</v>
      </c>
      <c r="D142" s="239" t="s">
        <v>224</v>
      </c>
      <c r="E142" s="240" t="s">
        <v>1859</v>
      </c>
      <c r="F142" s="241" t="s">
        <v>1860</v>
      </c>
      <c r="G142" s="242" t="s">
        <v>1571</v>
      </c>
      <c r="H142" s="243">
        <v>10.64</v>
      </c>
      <c r="I142" s="244"/>
      <c r="J142" s="245">
        <f>ROUND(I142*H142,2)</f>
        <v>0</v>
      </c>
      <c r="K142" s="241" t="s">
        <v>31</v>
      </c>
      <c r="L142" s="246"/>
      <c r="M142" s="247" t="s">
        <v>31</v>
      </c>
      <c r="N142" s="248" t="s">
        <v>47</v>
      </c>
      <c r="O142" s="68"/>
      <c r="P142" s="184">
        <f>O142*H142</f>
        <v>0</v>
      </c>
      <c r="Q142" s="184">
        <v>1E-3</v>
      </c>
      <c r="R142" s="184">
        <f>Q142*H142</f>
        <v>1.064E-2</v>
      </c>
      <c r="S142" s="184">
        <v>0</v>
      </c>
      <c r="T142" s="185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86" t="s">
        <v>189</v>
      </c>
      <c r="AT142" s="186" t="s">
        <v>224</v>
      </c>
      <c r="AU142" s="186" t="s">
        <v>85</v>
      </c>
      <c r="AY142" s="20" t="s">
        <v>152</v>
      </c>
      <c r="BE142" s="187">
        <f>IF(N142="základní",J142,0)</f>
        <v>0</v>
      </c>
      <c r="BF142" s="187">
        <f>IF(N142="snížená",J142,0)</f>
        <v>0</v>
      </c>
      <c r="BG142" s="187">
        <f>IF(N142="zákl. přenesená",J142,0)</f>
        <v>0</v>
      </c>
      <c r="BH142" s="187">
        <f>IF(N142="sníž. přenesená",J142,0)</f>
        <v>0</v>
      </c>
      <c r="BI142" s="187">
        <f>IF(N142="nulová",J142,0)</f>
        <v>0</v>
      </c>
      <c r="BJ142" s="20" t="s">
        <v>83</v>
      </c>
      <c r="BK142" s="187">
        <f>ROUND(I142*H142,2)</f>
        <v>0</v>
      </c>
      <c r="BL142" s="20" t="s">
        <v>157</v>
      </c>
      <c r="BM142" s="186" t="s">
        <v>1861</v>
      </c>
    </row>
    <row r="143" spans="1:65" s="14" customFormat="1" ht="10.199999999999999">
      <c r="B143" s="217"/>
      <c r="C143" s="218"/>
      <c r="D143" s="188" t="s">
        <v>210</v>
      </c>
      <c r="E143" s="219" t="s">
        <v>31</v>
      </c>
      <c r="F143" s="220" t="s">
        <v>1862</v>
      </c>
      <c r="G143" s="218"/>
      <c r="H143" s="221">
        <v>354.65</v>
      </c>
      <c r="I143" s="222"/>
      <c r="J143" s="218"/>
      <c r="K143" s="218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210</v>
      </c>
      <c r="AU143" s="227" t="s">
        <v>85</v>
      </c>
      <c r="AV143" s="14" t="s">
        <v>85</v>
      </c>
      <c r="AW143" s="14" t="s">
        <v>38</v>
      </c>
      <c r="AX143" s="14" t="s">
        <v>76</v>
      </c>
      <c r="AY143" s="227" t="s">
        <v>152</v>
      </c>
    </row>
    <row r="144" spans="1:65" s="14" customFormat="1" ht="10.199999999999999">
      <c r="B144" s="217"/>
      <c r="C144" s="218"/>
      <c r="D144" s="188" t="s">
        <v>210</v>
      </c>
      <c r="E144" s="219" t="s">
        <v>31</v>
      </c>
      <c r="F144" s="220" t="s">
        <v>1863</v>
      </c>
      <c r="G144" s="218"/>
      <c r="H144" s="221">
        <v>10.64</v>
      </c>
      <c r="I144" s="222"/>
      <c r="J144" s="218"/>
      <c r="K144" s="218"/>
      <c r="L144" s="223"/>
      <c r="M144" s="224"/>
      <c r="N144" s="225"/>
      <c r="O144" s="225"/>
      <c r="P144" s="225"/>
      <c r="Q144" s="225"/>
      <c r="R144" s="225"/>
      <c r="S144" s="225"/>
      <c r="T144" s="226"/>
      <c r="AT144" s="227" t="s">
        <v>210</v>
      </c>
      <c r="AU144" s="227" t="s">
        <v>85</v>
      </c>
      <c r="AV144" s="14" t="s">
        <v>85</v>
      </c>
      <c r="AW144" s="14" t="s">
        <v>38</v>
      </c>
      <c r="AX144" s="14" t="s">
        <v>83</v>
      </c>
      <c r="AY144" s="227" t="s">
        <v>152</v>
      </c>
    </row>
    <row r="145" spans="1:65" s="2" customFormat="1" ht="21.75" customHeight="1">
      <c r="A145" s="38"/>
      <c r="B145" s="39"/>
      <c r="C145" s="175" t="s">
        <v>298</v>
      </c>
      <c r="D145" s="175" t="s">
        <v>153</v>
      </c>
      <c r="E145" s="176" t="s">
        <v>1864</v>
      </c>
      <c r="F145" s="177" t="s">
        <v>1865</v>
      </c>
      <c r="G145" s="178" t="s">
        <v>700</v>
      </c>
      <c r="H145" s="179">
        <v>795</v>
      </c>
      <c r="I145" s="180"/>
      <c r="J145" s="181">
        <f>ROUND(I145*H145,2)</f>
        <v>0</v>
      </c>
      <c r="K145" s="177" t="s">
        <v>31</v>
      </c>
      <c r="L145" s="43"/>
      <c r="M145" s="182" t="s">
        <v>31</v>
      </c>
      <c r="N145" s="183" t="s">
        <v>47</v>
      </c>
      <c r="O145" s="68"/>
      <c r="P145" s="184">
        <f>O145*H145</f>
        <v>0</v>
      </c>
      <c r="Q145" s="184">
        <v>0</v>
      </c>
      <c r="R145" s="184">
        <f>Q145*H145</f>
        <v>0</v>
      </c>
      <c r="S145" s="184">
        <v>0</v>
      </c>
      <c r="T145" s="185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86" t="s">
        <v>1540</v>
      </c>
      <c r="AT145" s="186" t="s">
        <v>153</v>
      </c>
      <c r="AU145" s="186" t="s">
        <v>85</v>
      </c>
      <c r="AY145" s="20" t="s">
        <v>152</v>
      </c>
      <c r="BE145" s="187">
        <f>IF(N145="základní",J145,0)</f>
        <v>0</v>
      </c>
      <c r="BF145" s="187">
        <f>IF(N145="snížená",J145,0)</f>
        <v>0</v>
      </c>
      <c r="BG145" s="187">
        <f>IF(N145="zákl. přenesená",J145,0)</f>
        <v>0</v>
      </c>
      <c r="BH145" s="187">
        <f>IF(N145="sníž. přenesená",J145,0)</f>
        <v>0</v>
      </c>
      <c r="BI145" s="187">
        <f>IF(N145="nulová",J145,0)</f>
        <v>0</v>
      </c>
      <c r="BJ145" s="20" t="s">
        <v>83</v>
      </c>
      <c r="BK145" s="187">
        <f>ROUND(I145*H145,2)</f>
        <v>0</v>
      </c>
      <c r="BL145" s="20" t="s">
        <v>1540</v>
      </c>
      <c r="BM145" s="186" t="s">
        <v>1866</v>
      </c>
    </row>
    <row r="146" spans="1:65" s="13" customFormat="1" ht="10.199999999999999">
      <c r="B146" s="207"/>
      <c r="C146" s="208"/>
      <c r="D146" s="188" t="s">
        <v>210</v>
      </c>
      <c r="E146" s="209" t="s">
        <v>31</v>
      </c>
      <c r="F146" s="210" t="s">
        <v>1867</v>
      </c>
      <c r="G146" s="208"/>
      <c r="H146" s="209" t="s">
        <v>31</v>
      </c>
      <c r="I146" s="211"/>
      <c r="J146" s="208"/>
      <c r="K146" s="208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210</v>
      </c>
      <c r="AU146" s="216" t="s">
        <v>85</v>
      </c>
      <c r="AV146" s="13" t="s">
        <v>83</v>
      </c>
      <c r="AW146" s="13" t="s">
        <v>38</v>
      </c>
      <c r="AX146" s="13" t="s">
        <v>76</v>
      </c>
      <c r="AY146" s="216" t="s">
        <v>152</v>
      </c>
    </row>
    <row r="147" spans="1:65" s="14" customFormat="1" ht="10.199999999999999">
      <c r="B147" s="217"/>
      <c r="C147" s="218"/>
      <c r="D147" s="188" t="s">
        <v>210</v>
      </c>
      <c r="E147" s="219" t="s">
        <v>31</v>
      </c>
      <c r="F147" s="220" t="s">
        <v>1868</v>
      </c>
      <c r="G147" s="218"/>
      <c r="H147" s="221">
        <v>450</v>
      </c>
      <c r="I147" s="222"/>
      <c r="J147" s="218"/>
      <c r="K147" s="218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210</v>
      </c>
      <c r="AU147" s="227" t="s">
        <v>85</v>
      </c>
      <c r="AV147" s="14" t="s">
        <v>85</v>
      </c>
      <c r="AW147" s="14" t="s">
        <v>38</v>
      </c>
      <c r="AX147" s="14" t="s">
        <v>76</v>
      </c>
      <c r="AY147" s="227" t="s">
        <v>152</v>
      </c>
    </row>
    <row r="148" spans="1:65" s="14" customFormat="1" ht="10.199999999999999">
      <c r="B148" s="217"/>
      <c r="C148" s="218"/>
      <c r="D148" s="188" t="s">
        <v>210</v>
      </c>
      <c r="E148" s="219" t="s">
        <v>31</v>
      </c>
      <c r="F148" s="220" t="s">
        <v>1869</v>
      </c>
      <c r="G148" s="218"/>
      <c r="H148" s="221">
        <v>215</v>
      </c>
      <c r="I148" s="222"/>
      <c r="J148" s="218"/>
      <c r="K148" s="218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210</v>
      </c>
      <c r="AU148" s="227" t="s">
        <v>85</v>
      </c>
      <c r="AV148" s="14" t="s">
        <v>85</v>
      </c>
      <c r="AW148" s="14" t="s">
        <v>38</v>
      </c>
      <c r="AX148" s="14" t="s">
        <v>76</v>
      </c>
      <c r="AY148" s="227" t="s">
        <v>152</v>
      </c>
    </row>
    <row r="149" spans="1:65" s="14" customFormat="1" ht="10.199999999999999">
      <c r="B149" s="217"/>
      <c r="C149" s="218"/>
      <c r="D149" s="188" t="s">
        <v>210</v>
      </c>
      <c r="E149" s="219" t="s">
        <v>31</v>
      </c>
      <c r="F149" s="220" t="s">
        <v>1870</v>
      </c>
      <c r="G149" s="218"/>
      <c r="H149" s="221">
        <v>50</v>
      </c>
      <c r="I149" s="222"/>
      <c r="J149" s="218"/>
      <c r="K149" s="218"/>
      <c r="L149" s="223"/>
      <c r="M149" s="224"/>
      <c r="N149" s="225"/>
      <c r="O149" s="225"/>
      <c r="P149" s="225"/>
      <c r="Q149" s="225"/>
      <c r="R149" s="225"/>
      <c r="S149" s="225"/>
      <c r="T149" s="226"/>
      <c r="AT149" s="227" t="s">
        <v>210</v>
      </c>
      <c r="AU149" s="227" t="s">
        <v>85</v>
      </c>
      <c r="AV149" s="14" t="s">
        <v>85</v>
      </c>
      <c r="AW149" s="14" t="s">
        <v>38</v>
      </c>
      <c r="AX149" s="14" t="s">
        <v>76</v>
      </c>
      <c r="AY149" s="227" t="s">
        <v>152</v>
      </c>
    </row>
    <row r="150" spans="1:65" s="14" customFormat="1" ht="10.199999999999999">
      <c r="B150" s="217"/>
      <c r="C150" s="218"/>
      <c r="D150" s="188" t="s">
        <v>210</v>
      </c>
      <c r="E150" s="219" t="s">
        <v>31</v>
      </c>
      <c r="F150" s="220" t="s">
        <v>1871</v>
      </c>
      <c r="G150" s="218"/>
      <c r="H150" s="221">
        <v>80</v>
      </c>
      <c r="I150" s="222"/>
      <c r="J150" s="218"/>
      <c r="K150" s="218"/>
      <c r="L150" s="223"/>
      <c r="M150" s="224"/>
      <c r="N150" s="225"/>
      <c r="O150" s="225"/>
      <c r="P150" s="225"/>
      <c r="Q150" s="225"/>
      <c r="R150" s="225"/>
      <c r="S150" s="225"/>
      <c r="T150" s="226"/>
      <c r="AT150" s="227" t="s">
        <v>210</v>
      </c>
      <c r="AU150" s="227" t="s">
        <v>85</v>
      </c>
      <c r="AV150" s="14" t="s">
        <v>85</v>
      </c>
      <c r="AW150" s="14" t="s">
        <v>38</v>
      </c>
      <c r="AX150" s="14" t="s">
        <v>76</v>
      </c>
      <c r="AY150" s="227" t="s">
        <v>152</v>
      </c>
    </row>
    <row r="151" spans="1:65" s="15" customFormat="1" ht="10.199999999999999">
      <c r="B151" s="228"/>
      <c r="C151" s="229"/>
      <c r="D151" s="188" t="s">
        <v>210</v>
      </c>
      <c r="E151" s="230" t="s">
        <v>31</v>
      </c>
      <c r="F151" s="231" t="s">
        <v>223</v>
      </c>
      <c r="G151" s="229"/>
      <c r="H151" s="232">
        <v>795</v>
      </c>
      <c r="I151" s="233"/>
      <c r="J151" s="229"/>
      <c r="K151" s="229"/>
      <c r="L151" s="234"/>
      <c r="M151" s="235"/>
      <c r="N151" s="236"/>
      <c r="O151" s="236"/>
      <c r="P151" s="236"/>
      <c r="Q151" s="236"/>
      <c r="R151" s="236"/>
      <c r="S151" s="236"/>
      <c r="T151" s="237"/>
      <c r="AT151" s="238" t="s">
        <v>210</v>
      </c>
      <c r="AU151" s="238" t="s">
        <v>85</v>
      </c>
      <c r="AV151" s="15" t="s">
        <v>157</v>
      </c>
      <c r="AW151" s="15" t="s">
        <v>38</v>
      </c>
      <c r="AX151" s="15" t="s">
        <v>83</v>
      </c>
      <c r="AY151" s="238" t="s">
        <v>152</v>
      </c>
    </row>
    <row r="152" spans="1:65" s="2" customFormat="1" ht="16.5" customHeight="1">
      <c r="A152" s="38"/>
      <c r="B152" s="39"/>
      <c r="C152" s="175" t="s">
        <v>208</v>
      </c>
      <c r="D152" s="175" t="s">
        <v>153</v>
      </c>
      <c r="E152" s="176" t="s">
        <v>1872</v>
      </c>
      <c r="F152" s="177" t="s">
        <v>1873</v>
      </c>
      <c r="G152" s="178" t="s">
        <v>1429</v>
      </c>
      <c r="H152" s="179">
        <v>354.65</v>
      </c>
      <c r="I152" s="180"/>
      <c r="J152" s="181">
        <f>ROUND(I152*H152,2)</f>
        <v>0</v>
      </c>
      <c r="K152" s="177" t="s">
        <v>31</v>
      </c>
      <c r="L152" s="43"/>
      <c r="M152" s="182" t="s">
        <v>31</v>
      </c>
      <c r="N152" s="183" t="s">
        <v>47</v>
      </c>
      <c r="O152" s="68"/>
      <c r="P152" s="184">
        <f>O152*H152</f>
        <v>0</v>
      </c>
      <c r="Q152" s="184">
        <v>0</v>
      </c>
      <c r="R152" s="184">
        <f>Q152*H152</f>
        <v>0</v>
      </c>
      <c r="S152" s="184">
        <v>0</v>
      </c>
      <c r="T152" s="185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86" t="s">
        <v>157</v>
      </c>
      <c r="AT152" s="186" t="s">
        <v>153</v>
      </c>
      <c r="AU152" s="186" t="s">
        <v>85</v>
      </c>
      <c r="AY152" s="20" t="s">
        <v>152</v>
      </c>
      <c r="BE152" s="187">
        <f>IF(N152="základní",J152,0)</f>
        <v>0</v>
      </c>
      <c r="BF152" s="187">
        <f>IF(N152="snížená",J152,0)</f>
        <v>0</v>
      </c>
      <c r="BG152" s="187">
        <f>IF(N152="zákl. přenesená",J152,0)</f>
        <v>0</v>
      </c>
      <c r="BH152" s="187">
        <f>IF(N152="sníž. přenesená",J152,0)</f>
        <v>0</v>
      </c>
      <c r="BI152" s="187">
        <f>IF(N152="nulová",J152,0)</f>
        <v>0</v>
      </c>
      <c r="BJ152" s="20" t="s">
        <v>83</v>
      </c>
      <c r="BK152" s="187">
        <f>ROUND(I152*H152,2)</f>
        <v>0</v>
      </c>
      <c r="BL152" s="20" t="s">
        <v>157</v>
      </c>
      <c r="BM152" s="186" t="s">
        <v>1874</v>
      </c>
    </row>
    <row r="153" spans="1:65" s="2" customFormat="1" ht="16.5" customHeight="1">
      <c r="A153" s="38"/>
      <c r="B153" s="39"/>
      <c r="C153" s="175" t="s">
        <v>305</v>
      </c>
      <c r="D153" s="175" t="s">
        <v>153</v>
      </c>
      <c r="E153" s="176" t="s">
        <v>1875</v>
      </c>
      <c r="F153" s="177" t="s">
        <v>1876</v>
      </c>
      <c r="G153" s="178" t="s">
        <v>1429</v>
      </c>
      <c r="H153" s="179">
        <v>354.65</v>
      </c>
      <c r="I153" s="180"/>
      <c r="J153" s="181">
        <f>ROUND(I153*H153,2)</f>
        <v>0</v>
      </c>
      <c r="K153" s="177" t="s">
        <v>31</v>
      </c>
      <c r="L153" s="43"/>
      <c r="M153" s="182" t="s">
        <v>31</v>
      </c>
      <c r="N153" s="183" t="s">
        <v>47</v>
      </c>
      <c r="O153" s="68"/>
      <c r="P153" s="184">
        <f>O153*H153</f>
        <v>0</v>
      </c>
      <c r="Q153" s="184">
        <v>0</v>
      </c>
      <c r="R153" s="184">
        <f>Q153*H153</f>
        <v>0</v>
      </c>
      <c r="S153" s="184">
        <v>0</v>
      </c>
      <c r="T153" s="185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86" t="s">
        <v>157</v>
      </c>
      <c r="AT153" s="186" t="s">
        <v>153</v>
      </c>
      <c r="AU153" s="186" t="s">
        <v>85</v>
      </c>
      <c r="AY153" s="20" t="s">
        <v>152</v>
      </c>
      <c r="BE153" s="187">
        <f>IF(N153="základní",J153,0)</f>
        <v>0</v>
      </c>
      <c r="BF153" s="187">
        <f>IF(N153="snížená",J153,0)</f>
        <v>0</v>
      </c>
      <c r="BG153" s="187">
        <f>IF(N153="zákl. přenesená",J153,0)</f>
        <v>0</v>
      </c>
      <c r="BH153" s="187">
        <f>IF(N153="sníž. přenesená",J153,0)</f>
        <v>0</v>
      </c>
      <c r="BI153" s="187">
        <f>IF(N153="nulová",J153,0)</f>
        <v>0</v>
      </c>
      <c r="BJ153" s="20" t="s">
        <v>83</v>
      </c>
      <c r="BK153" s="187">
        <f>ROUND(I153*H153,2)</f>
        <v>0</v>
      </c>
      <c r="BL153" s="20" t="s">
        <v>157</v>
      </c>
      <c r="BM153" s="186" t="s">
        <v>1877</v>
      </c>
    </row>
    <row r="154" spans="1:65" s="2" customFormat="1" ht="16.5" customHeight="1">
      <c r="A154" s="38"/>
      <c r="B154" s="39"/>
      <c r="C154" s="175" t="s">
        <v>311</v>
      </c>
      <c r="D154" s="175" t="s">
        <v>153</v>
      </c>
      <c r="E154" s="176" t="s">
        <v>1878</v>
      </c>
      <c r="F154" s="177" t="s">
        <v>1879</v>
      </c>
      <c r="G154" s="178" t="s">
        <v>746</v>
      </c>
      <c r="H154" s="179">
        <v>106.395</v>
      </c>
      <c r="I154" s="180"/>
      <c r="J154" s="181">
        <f>ROUND(I154*H154,2)</f>
        <v>0</v>
      </c>
      <c r="K154" s="177" t="s">
        <v>31</v>
      </c>
      <c r="L154" s="43"/>
      <c r="M154" s="182" t="s">
        <v>31</v>
      </c>
      <c r="N154" s="183" t="s">
        <v>47</v>
      </c>
      <c r="O154" s="68"/>
      <c r="P154" s="184">
        <f>O154*H154</f>
        <v>0</v>
      </c>
      <c r="Q154" s="184">
        <v>0</v>
      </c>
      <c r="R154" s="184">
        <f>Q154*H154</f>
        <v>0</v>
      </c>
      <c r="S154" s="184">
        <v>0</v>
      </c>
      <c r="T154" s="185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86" t="s">
        <v>157</v>
      </c>
      <c r="AT154" s="186" t="s">
        <v>153</v>
      </c>
      <c r="AU154" s="186" t="s">
        <v>85</v>
      </c>
      <c r="AY154" s="20" t="s">
        <v>152</v>
      </c>
      <c r="BE154" s="187">
        <f>IF(N154="základní",J154,0)</f>
        <v>0</v>
      </c>
      <c r="BF154" s="187">
        <f>IF(N154="snížená",J154,0)</f>
        <v>0</v>
      </c>
      <c r="BG154" s="187">
        <f>IF(N154="zákl. přenesená",J154,0)</f>
        <v>0</v>
      </c>
      <c r="BH154" s="187">
        <f>IF(N154="sníž. přenesená",J154,0)</f>
        <v>0</v>
      </c>
      <c r="BI154" s="187">
        <f>IF(N154="nulová",J154,0)</f>
        <v>0</v>
      </c>
      <c r="BJ154" s="20" t="s">
        <v>83</v>
      </c>
      <c r="BK154" s="187">
        <f>ROUND(I154*H154,2)</f>
        <v>0</v>
      </c>
      <c r="BL154" s="20" t="s">
        <v>157</v>
      </c>
      <c r="BM154" s="186" t="s">
        <v>1880</v>
      </c>
    </row>
    <row r="155" spans="1:65" s="13" customFormat="1" ht="10.199999999999999">
      <c r="B155" s="207"/>
      <c r="C155" s="208"/>
      <c r="D155" s="188" t="s">
        <v>210</v>
      </c>
      <c r="E155" s="209" t="s">
        <v>31</v>
      </c>
      <c r="F155" s="210" t="s">
        <v>1881</v>
      </c>
      <c r="G155" s="208"/>
      <c r="H155" s="209" t="s">
        <v>31</v>
      </c>
      <c r="I155" s="211"/>
      <c r="J155" s="208"/>
      <c r="K155" s="208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210</v>
      </c>
      <c r="AU155" s="216" t="s">
        <v>85</v>
      </c>
      <c r="AV155" s="13" t="s">
        <v>83</v>
      </c>
      <c r="AW155" s="13" t="s">
        <v>38</v>
      </c>
      <c r="AX155" s="13" t="s">
        <v>76</v>
      </c>
      <c r="AY155" s="216" t="s">
        <v>152</v>
      </c>
    </row>
    <row r="156" spans="1:65" s="14" customFormat="1" ht="10.199999999999999">
      <c r="B156" s="217"/>
      <c r="C156" s="218"/>
      <c r="D156" s="188" t="s">
        <v>210</v>
      </c>
      <c r="E156" s="219" t="s">
        <v>1882</v>
      </c>
      <c r="F156" s="220" t="s">
        <v>1883</v>
      </c>
      <c r="G156" s="218"/>
      <c r="H156" s="221">
        <v>106.395</v>
      </c>
      <c r="I156" s="222"/>
      <c r="J156" s="218"/>
      <c r="K156" s="218"/>
      <c r="L156" s="223"/>
      <c r="M156" s="224"/>
      <c r="N156" s="225"/>
      <c r="O156" s="225"/>
      <c r="P156" s="225"/>
      <c r="Q156" s="225"/>
      <c r="R156" s="225"/>
      <c r="S156" s="225"/>
      <c r="T156" s="226"/>
      <c r="AT156" s="227" t="s">
        <v>210</v>
      </c>
      <c r="AU156" s="227" t="s">
        <v>85</v>
      </c>
      <c r="AV156" s="14" t="s">
        <v>85</v>
      </c>
      <c r="AW156" s="14" t="s">
        <v>38</v>
      </c>
      <c r="AX156" s="14" t="s">
        <v>76</v>
      </c>
      <c r="AY156" s="227" t="s">
        <v>152</v>
      </c>
    </row>
    <row r="157" spans="1:65" s="15" customFormat="1" ht="10.199999999999999">
      <c r="B157" s="228"/>
      <c r="C157" s="229"/>
      <c r="D157" s="188" t="s">
        <v>210</v>
      </c>
      <c r="E157" s="230" t="s">
        <v>31</v>
      </c>
      <c r="F157" s="231" t="s">
        <v>223</v>
      </c>
      <c r="G157" s="229"/>
      <c r="H157" s="232">
        <v>106.395</v>
      </c>
      <c r="I157" s="233"/>
      <c r="J157" s="229"/>
      <c r="K157" s="229"/>
      <c r="L157" s="234"/>
      <c r="M157" s="235"/>
      <c r="N157" s="236"/>
      <c r="O157" s="236"/>
      <c r="P157" s="236"/>
      <c r="Q157" s="236"/>
      <c r="R157" s="236"/>
      <c r="S157" s="236"/>
      <c r="T157" s="237"/>
      <c r="AT157" s="238" t="s">
        <v>210</v>
      </c>
      <c r="AU157" s="238" t="s">
        <v>85</v>
      </c>
      <c r="AV157" s="15" t="s">
        <v>157</v>
      </c>
      <c r="AW157" s="15" t="s">
        <v>38</v>
      </c>
      <c r="AX157" s="15" t="s">
        <v>83</v>
      </c>
      <c r="AY157" s="238" t="s">
        <v>152</v>
      </c>
    </row>
    <row r="158" spans="1:65" s="2" customFormat="1" ht="16.5" customHeight="1">
      <c r="A158" s="38"/>
      <c r="B158" s="39"/>
      <c r="C158" s="175" t="s">
        <v>318</v>
      </c>
      <c r="D158" s="175" t="s">
        <v>153</v>
      </c>
      <c r="E158" s="176" t="s">
        <v>1884</v>
      </c>
      <c r="F158" s="177" t="s">
        <v>1885</v>
      </c>
      <c r="G158" s="178" t="s">
        <v>1429</v>
      </c>
      <c r="H158" s="179">
        <v>354.65</v>
      </c>
      <c r="I158" s="180"/>
      <c r="J158" s="181">
        <f>ROUND(I158*H158,2)</f>
        <v>0</v>
      </c>
      <c r="K158" s="177" t="s">
        <v>31</v>
      </c>
      <c r="L158" s="43"/>
      <c r="M158" s="182" t="s">
        <v>31</v>
      </c>
      <c r="N158" s="183" t="s">
        <v>47</v>
      </c>
      <c r="O158" s="68"/>
      <c r="P158" s="184">
        <f>O158*H158</f>
        <v>0</v>
      </c>
      <c r="Q158" s="184">
        <v>0</v>
      </c>
      <c r="R158" s="184">
        <f>Q158*H158</f>
        <v>0</v>
      </c>
      <c r="S158" s="184">
        <v>0</v>
      </c>
      <c r="T158" s="185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86" t="s">
        <v>157</v>
      </c>
      <c r="AT158" s="186" t="s">
        <v>153</v>
      </c>
      <c r="AU158" s="186" t="s">
        <v>85</v>
      </c>
      <c r="AY158" s="20" t="s">
        <v>152</v>
      </c>
      <c r="BE158" s="187">
        <f>IF(N158="základní",J158,0)</f>
        <v>0</v>
      </c>
      <c r="BF158" s="187">
        <f>IF(N158="snížená",J158,0)</f>
        <v>0</v>
      </c>
      <c r="BG158" s="187">
        <f>IF(N158="zákl. přenesená",J158,0)</f>
        <v>0</v>
      </c>
      <c r="BH158" s="187">
        <f>IF(N158="sníž. přenesená",J158,0)</f>
        <v>0</v>
      </c>
      <c r="BI158" s="187">
        <f>IF(N158="nulová",J158,0)</f>
        <v>0</v>
      </c>
      <c r="BJ158" s="20" t="s">
        <v>83</v>
      </c>
      <c r="BK158" s="187">
        <f>ROUND(I158*H158,2)</f>
        <v>0</v>
      </c>
      <c r="BL158" s="20" t="s">
        <v>157</v>
      </c>
      <c r="BM158" s="186" t="s">
        <v>1886</v>
      </c>
    </row>
    <row r="159" spans="1:65" s="11" customFormat="1" ht="22.8" customHeight="1">
      <c r="B159" s="161"/>
      <c r="C159" s="162"/>
      <c r="D159" s="163" t="s">
        <v>75</v>
      </c>
      <c r="E159" s="205" t="s">
        <v>157</v>
      </c>
      <c r="F159" s="205" t="s">
        <v>879</v>
      </c>
      <c r="G159" s="162"/>
      <c r="H159" s="162"/>
      <c r="I159" s="165"/>
      <c r="J159" s="206">
        <f>BK159</f>
        <v>0</v>
      </c>
      <c r="K159" s="162"/>
      <c r="L159" s="167"/>
      <c r="M159" s="168"/>
      <c r="N159" s="169"/>
      <c r="O159" s="169"/>
      <c r="P159" s="170">
        <f>SUM(P160:P162)</f>
        <v>0</v>
      </c>
      <c r="Q159" s="169"/>
      <c r="R159" s="170">
        <f>SUM(R160:R162)</f>
        <v>0</v>
      </c>
      <c r="S159" s="169"/>
      <c r="T159" s="171">
        <f>SUM(T160:T162)</f>
        <v>0</v>
      </c>
      <c r="AR159" s="172" t="s">
        <v>83</v>
      </c>
      <c r="AT159" s="173" t="s">
        <v>75</v>
      </c>
      <c r="AU159" s="173" t="s">
        <v>83</v>
      </c>
      <c r="AY159" s="172" t="s">
        <v>152</v>
      </c>
      <c r="BK159" s="174">
        <f>SUM(BK160:BK162)</f>
        <v>0</v>
      </c>
    </row>
    <row r="160" spans="1:65" s="2" customFormat="1" ht="24.15" customHeight="1">
      <c r="A160" s="38"/>
      <c r="B160" s="39"/>
      <c r="C160" s="175" t="s">
        <v>325</v>
      </c>
      <c r="D160" s="175" t="s">
        <v>153</v>
      </c>
      <c r="E160" s="176" t="s">
        <v>1887</v>
      </c>
      <c r="F160" s="177" t="s">
        <v>1888</v>
      </c>
      <c r="G160" s="178" t="s">
        <v>700</v>
      </c>
      <c r="H160" s="179">
        <v>215</v>
      </c>
      <c r="I160" s="180"/>
      <c r="J160" s="181">
        <f>ROUND(I160*H160,2)</f>
        <v>0</v>
      </c>
      <c r="K160" s="177" t="s">
        <v>31</v>
      </c>
      <c r="L160" s="43"/>
      <c r="M160" s="182" t="s">
        <v>31</v>
      </c>
      <c r="N160" s="183" t="s">
        <v>47</v>
      </c>
      <c r="O160" s="68"/>
      <c r="P160" s="184">
        <f>O160*H160</f>
        <v>0</v>
      </c>
      <c r="Q160" s="184">
        <v>0</v>
      </c>
      <c r="R160" s="184">
        <f>Q160*H160</f>
        <v>0</v>
      </c>
      <c r="S160" s="184">
        <v>0</v>
      </c>
      <c r="T160" s="185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86" t="s">
        <v>157</v>
      </c>
      <c r="AT160" s="186" t="s">
        <v>153</v>
      </c>
      <c r="AU160" s="186" t="s">
        <v>85</v>
      </c>
      <c r="AY160" s="20" t="s">
        <v>152</v>
      </c>
      <c r="BE160" s="187">
        <f>IF(N160="základní",J160,0)</f>
        <v>0</v>
      </c>
      <c r="BF160" s="187">
        <f>IF(N160="snížená",J160,0)</f>
        <v>0</v>
      </c>
      <c r="BG160" s="187">
        <f>IF(N160="zákl. přenesená",J160,0)</f>
        <v>0</v>
      </c>
      <c r="BH160" s="187">
        <f>IF(N160="sníž. přenesená",J160,0)</f>
        <v>0</v>
      </c>
      <c r="BI160" s="187">
        <f>IF(N160="nulová",J160,0)</f>
        <v>0</v>
      </c>
      <c r="BJ160" s="20" t="s">
        <v>83</v>
      </c>
      <c r="BK160" s="187">
        <f>ROUND(I160*H160,2)</f>
        <v>0</v>
      </c>
      <c r="BL160" s="20" t="s">
        <v>157</v>
      </c>
      <c r="BM160" s="186" t="s">
        <v>1889</v>
      </c>
    </row>
    <row r="161" spans="1:65" s="13" customFormat="1" ht="10.199999999999999">
      <c r="B161" s="207"/>
      <c r="C161" s="208"/>
      <c r="D161" s="188" t="s">
        <v>210</v>
      </c>
      <c r="E161" s="209" t="s">
        <v>31</v>
      </c>
      <c r="F161" s="210" t="s">
        <v>1890</v>
      </c>
      <c r="G161" s="208"/>
      <c r="H161" s="209" t="s">
        <v>31</v>
      </c>
      <c r="I161" s="211"/>
      <c r="J161" s="208"/>
      <c r="K161" s="208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210</v>
      </c>
      <c r="AU161" s="216" t="s">
        <v>85</v>
      </c>
      <c r="AV161" s="13" t="s">
        <v>83</v>
      </c>
      <c r="AW161" s="13" t="s">
        <v>38</v>
      </c>
      <c r="AX161" s="13" t="s">
        <v>76</v>
      </c>
      <c r="AY161" s="216" t="s">
        <v>152</v>
      </c>
    </row>
    <row r="162" spans="1:65" s="14" customFormat="1" ht="10.199999999999999">
      <c r="B162" s="217"/>
      <c r="C162" s="218"/>
      <c r="D162" s="188" t="s">
        <v>210</v>
      </c>
      <c r="E162" s="219" t="s">
        <v>31</v>
      </c>
      <c r="F162" s="220" t="s">
        <v>1869</v>
      </c>
      <c r="G162" s="218"/>
      <c r="H162" s="221">
        <v>215</v>
      </c>
      <c r="I162" s="222"/>
      <c r="J162" s="218"/>
      <c r="K162" s="218"/>
      <c r="L162" s="223"/>
      <c r="M162" s="224"/>
      <c r="N162" s="225"/>
      <c r="O162" s="225"/>
      <c r="P162" s="225"/>
      <c r="Q162" s="225"/>
      <c r="R162" s="225"/>
      <c r="S162" s="225"/>
      <c r="T162" s="226"/>
      <c r="AT162" s="227" t="s">
        <v>210</v>
      </c>
      <c r="AU162" s="227" t="s">
        <v>85</v>
      </c>
      <c r="AV162" s="14" t="s">
        <v>85</v>
      </c>
      <c r="AW162" s="14" t="s">
        <v>38</v>
      </c>
      <c r="AX162" s="14" t="s">
        <v>83</v>
      </c>
      <c r="AY162" s="227" t="s">
        <v>152</v>
      </c>
    </row>
    <row r="163" spans="1:65" s="11" customFormat="1" ht="22.8" customHeight="1">
      <c r="B163" s="161"/>
      <c r="C163" s="162"/>
      <c r="D163" s="163" t="s">
        <v>75</v>
      </c>
      <c r="E163" s="205" t="s">
        <v>174</v>
      </c>
      <c r="F163" s="205" t="s">
        <v>1891</v>
      </c>
      <c r="G163" s="162"/>
      <c r="H163" s="162"/>
      <c r="I163" s="165"/>
      <c r="J163" s="206">
        <f>BK163</f>
        <v>0</v>
      </c>
      <c r="K163" s="162"/>
      <c r="L163" s="167"/>
      <c r="M163" s="168"/>
      <c r="N163" s="169"/>
      <c r="O163" s="169"/>
      <c r="P163" s="170">
        <f>SUM(P164:P196)</f>
        <v>0</v>
      </c>
      <c r="Q163" s="169"/>
      <c r="R163" s="170">
        <f>SUM(R164:R196)</f>
        <v>523.5588600000001</v>
      </c>
      <c r="S163" s="169"/>
      <c r="T163" s="171">
        <f>SUM(T164:T196)</f>
        <v>0</v>
      </c>
      <c r="AR163" s="172" t="s">
        <v>157</v>
      </c>
      <c r="AT163" s="173" t="s">
        <v>75</v>
      </c>
      <c r="AU163" s="173" t="s">
        <v>83</v>
      </c>
      <c r="AY163" s="172" t="s">
        <v>152</v>
      </c>
      <c r="BK163" s="174">
        <f>SUM(BK164:BK196)</f>
        <v>0</v>
      </c>
    </row>
    <row r="164" spans="1:65" s="2" customFormat="1" ht="16.5" customHeight="1">
      <c r="A164" s="38"/>
      <c r="B164" s="39"/>
      <c r="C164" s="175" t="s">
        <v>7</v>
      </c>
      <c r="D164" s="175" t="s">
        <v>153</v>
      </c>
      <c r="E164" s="176" t="s">
        <v>1892</v>
      </c>
      <c r="F164" s="177" t="s">
        <v>1893</v>
      </c>
      <c r="G164" s="178" t="s">
        <v>1429</v>
      </c>
      <c r="H164" s="179">
        <v>795</v>
      </c>
      <c r="I164" s="180"/>
      <c r="J164" s="181">
        <f>ROUND(I164*H164,2)</f>
        <v>0</v>
      </c>
      <c r="K164" s="177" t="s">
        <v>31</v>
      </c>
      <c r="L164" s="43"/>
      <c r="M164" s="182" t="s">
        <v>31</v>
      </c>
      <c r="N164" s="183" t="s">
        <v>47</v>
      </c>
      <c r="O164" s="68"/>
      <c r="P164" s="184">
        <f>O164*H164</f>
        <v>0</v>
      </c>
      <c r="Q164" s="184">
        <v>0.46</v>
      </c>
      <c r="R164" s="184">
        <f>Q164*H164</f>
        <v>365.7</v>
      </c>
      <c r="S164" s="184">
        <v>0</v>
      </c>
      <c r="T164" s="185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86" t="s">
        <v>157</v>
      </c>
      <c r="AT164" s="186" t="s">
        <v>153</v>
      </c>
      <c r="AU164" s="186" t="s">
        <v>85</v>
      </c>
      <c r="AY164" s="20" t="s">
        <v>152</v>
      </c>
      <c r="BE164" s="187">
        <f>IF(N164="základní",J164,0)</f>
        <v>0</v>
      </c>
      <c r="BF164" s="187">
        <f>IF(N164="snížená",J164,0)</f>
        <v>0</v>
      </c>
      <c r="BG164" s="187">
        <f>IF(N164="zákl. přenesená",J164,0)</f>
        <v>0</v>
      </c>
      <c r="BH164" s="187">
        <f>IF(N164="sníž. přenesená",J164,0)</f>
        <v>0</v>
      </c>
      <c r="BI164" s="187">
        <f>IF(N164="nulová",J164,0)</f>
        <v>0</v>
      </c>
      <c r="BJ164" s="20" t="s">
        <v>83</v>
      </c>
      <c r="BK164" s="187">
        <f>ROUND(I164*H164,2)</f>
        <v>0</v>
      </c>
      <c r="BL164" s="20" t="s">
        <v>157</v>
      </c>
      <c r="BM164" s="186" t="s">
        <v>1894</v>
      </c>
    </row>
    <row r="165" spans="1:65" s="13" customFormat="1" ht="10.199999999999999">
      <c r="B165" s="207"/>
      <c r="C165" s="208"/>
      <c r="D165" s="188" t="s">
        <v>210</v>
      </c>
      <c r="E165" s="209" t="s">
        <v>31</v>
      </c>
      <c r="F165" s="210" t="s">
        <v>1822</v>
      </c>
      <c r="G165" s="208"/>
      <c r="H165" s="209" t="s">
        <v>31</v>
      </c>
      <c r="I165" s="211"/>
      <c r="J165" s="208"/>
      <c r="K165" s="208"/>
      <c r="L165" s="212"/>
      <c r="M165" s="213"/>
      <c r="N165" s="214"/>
      <c r="O165" s="214"/>
      <c r="P165" s="214"/>
      <c r="Q165" s="214"/>
      <c r="R165" s="214"/>
      <c r="S165" s="214"/>
      <c r="T165" s="215"/>
      <c r="AT165" s="216" t="s">
        <v>210</v>
      </c>
      <c r="AU165" s="216" t="s">
        <v>85</v>
      </c>
      <c r="AV165" s="13" t="s">
        <v>83</v>
      </c>
      <c r="AW165" s="13" t="s">
        <v>38</v>
      </c>
      <c r="AX165" s="13" t="s">
        <v>76</v>
      </c>
      <c r="AY165" s="216" t="s">
        <v>152</v>
      </c>
    </row>
    <row r="166" spans="1:65" s="14" customFormat="1" ht="10.199999999999999">
      <c r="B166" s="217"/>
      <c r="C166" s="218"/>
      <c r="D166" s="188" t="s">
        <v>210</v>
      </c>
      <c r="E166" s="219" t="s">
        <v>31</v>
      </c>
      <c r="F166" s="220" t="s">
        <v>1895</v>
      </c>
      <c r="G166" s="218"/>
      <c r="H166" s="221">
        <v>715</v>
      </c>
      <c r="I166" s="222"/>
      <c r="J166" s="218"/>
      <c r="K166" s="218"/>
      <c r="L166" s="223"/>
      <c r="M166" s="224"/>
      <c r="N166" s="225"/>
      <c r="O166" s="225"/>
      <c r="P166" s="225"/>
      <c r="Q166" s="225"/>
      <c r="R166" s="225"/>
      <c r="S166" s="225"/>
      <c r="T166" s="226"/>
      <c r="AT166" s="227" t="s">
        <v>210</v>
      </c>
      <c r="AU166" s="227" t="s">
        <v>85</v>
      </c>
      <c r="AV166" s="14" t="s">
        <v>85</v>
      </c>
      <c r="AW166" s="14" t="s">
        <v>38</v>
      </c>
      <c r="AX166" s="14" t="s">
        <v>76</v>
      </c>
      <c r="AY166" s="227" t="s">
        <v>152</v>
      </c>
    </row>
    <row r="167" spans="1:65" s="13" customFormat="1" ht="10.199999999999999">
      <c r="B167" s="207"/>
      <c r="C167" s="208"/>
      <c r="D167" s="188" t="s">
        <v>210</v>
      </c>
      <c r="E167" s="209" t="s">
        <v>31</v>
      </c>
      <c r="F167" s="210" t="s">
        <v>1896</v>
      </c>
      <c r="G167" s="208"/>
      <c r="H167" s="209" t="s">
        <v>31</v>
      </c>
      <c r="I167" s="211"/>
      <c r="J167" s="208"/>
      <c r="K167" s="208"/>
      <c r="L167" s="212"/>
      <c r="M167" s="213"/>
      <c r="N167" s="214"/>
      <c r="O167" s="214"/>
      <c r="P167" s="214"/>
      <c r="Q167" s="214"/>
      <c r="R167" s="214"/>
      <c r="S167" s="214"/>
      <c r="T167" s="215"/>
      <c r="AT167" s="216" t="s">
        <v>210</v>
      </c>
      <c r="AU167" s="216" t="s">
        <v>85</v>
      </c>
      <c r="AV167" s="13" t="s">
        <v>83</v>
      </c>
      <c r="AW167" s="13" t="s">
        <v>38</v>
      </c>
      <c r="AX167" s="13" t="s">
        <v>76</v>
      </c>
      <c r="AY167" s="216" t="s">
        <v>152</v>
      </c>
    </row>
    <row r="168" spans="1:65" s="14" customFormat="1" ht="10.199999999999999">
      <c r="B168" s="217"/>
      <c r="C168" s="218"/>
      <c r="D168" s="188" t="s">
        <v>210</v>
      </c>
      <c r="E168" s="219" t="s">
        <v>31</v>
      </c>
      <c r="F168" s="220" t="s">
        <v>1897</v>
      </c>
      <c r="G168" s="218"/>
      <c r="H168" s="221">
        <v>80</v>
      </c>
      <c r="I168" s="222"/>
      <c r="J168" s="218"/>
      <c r="K168" s="218"/>
      <c r="L168" s="223"/>
      <c r="M168" s="224"/>
      <c r="N168" s="225"/>
      <c r="O168" s="225"/>
      <c r="P168" s="225"/>
      <c r="Q168" s="225"/>
      <c r="R168" s="225"/>
      <c r="S168" s="225"/>
      <c r="T168" s="226"/>
      <c r="AT168" s="227" t="s">
        <v>210</v>
      </c>
      <c r="AU168" s="227" t="s">
        <v>85</v>
      </c>
      <c r="AV168" s="14" t="s">
        <v>85</v>
      </c>
      <c r="AW168" s="14" t="s">
        <v>38</v>
      </c>
      <c r="AX168" s="14" t="s">
        <v>76</v>
      </c>
      <c r="AY168" s="227" t="s">
        <v>152</v>
      </c>
    </row>
    <row r="169" spans="1:65" s="15" customFormat="1" ht="10.199999999999999">
      <c r="B169" s="228"/>
      <c r="C169" s="229"/>
      <c r="D169" s="188" t="s">
        <v>210</v>
      </c>
      <c r="E169" s="230" t="s">
        <v>31</v>
      </c>
      <c r="F169" s="231" t="s">
        <v>223</v>
      </c>
      <c r="G169" s="229"/>
      <c r="H169" s="232">
        <v>795</v>
      </c>
      <c r="I169" s="233"/>
      <c r="J169" s="229"/>
      <c r="K169" s="229"/>
      <c r="L169" s="234"/>
      <c r="M169" s="235"/>
      <c r="N169" s="236"/>
      <c r="O169" s="236"/>
      <c r="P169" s="236"/>
      <c r="Q169" s="236"/>
      <c r="R169" s="236"/>
      <c r="S169" s="236"/>
      <c r="T169" s="237"/>
      <c r="AT169" s="238" t="s">
        <v>210</v>
      </c>
      <c r="AU169" s="238" t="s">
        <v>85</v>
      </c>
      <c r="AV169" s="15" t="s">
        <v>157</v>
      </c>
      <c r="AW169" s="15" t="s">
        <v>38</v>
      </c>
      <c r="AX169" s="15" t="s">
        <v>83</v>
      </c>
      <c r="AY169" s="238" t="s">
        <v>152</v>
      </c>
    </row>
    <row r="170" spans="1:65" s="2" customFormat="1" ht="16.5" customHeight="1">
      <c r="A170" s="38"/>
      <c r="B170" s="39"/>
      <c r="C170" s="175" t="s">
        <v>334</v>
      </c>
      <c r="D170" s="175" t="s">
        <v>153</v>
      </c>
      <c r="E170" s="176" t="s">
        <v>1898</v>
      </c>
      <c r="F170" s="177" t="s">
        <v>1899</v>
      </c>
      <c r="G170" s="178" t="s">
        <v>1429</v>
      </c>
      <c r="H170" s="179">
        <v>100</v>
      </c>
      <c r="I170" s="180"/>
      <c r="J170" s="181">
        <f>ROUND(I170*H170,2)</f>
        <v>0</v>
      </c>
      <c r="K170" s="177" t="s">
        <v>31</v>
      </c>
      <c r="L170" s="43"/>
      <c r="M170" s="182" t="s">
        <v>31</v>
      </c>
      <c r="N170" s="183" t="s">
        <v>47</v>
      </c>
      <c r="O170" s="68"/>
      <c r="P170" s="184">
        <f>O170*H170</f>
        <v>0</v>
      </c>
      <c r="Q170" s="184">
        <v>0.57499999999999996</v>
      </c>
      <c r="R170" s="184">
        <f>Q170*H170</f>
        <v>57.499999999999993</v>
      </c>
      <c r="S170" s="184">
        <v>0</v>
      </c>
      <c r="T170" s="185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86" t="s">
        <v>157</v>
      </c>
      <c r="AT170" s="186" t="s">
        <v>153</v>
      </c>
      <c r="AU170" s="186" t="s">
        <v>85</v>
      </c>
      <c r="AY170" s="20" t="s">
        <v>152</v>
      </c>
      <c r="BE170" s="187">
        <f>IF(N170="základní",J170,0)</f>
        <v>0</v>
      </c>
      <c r="BF170" s="187">
        <f>IF(N170="snížená",J170,0)</f>
        <v>0</v>
      </c>
      <c r="BG170" s="187">
        <f>IF(N170="zákl. přenesená",J170,0)</f>
        <v>0</v>
      </c>
      <c r="BH170" s="187">
        <f>IF(N170="sníž. přenesená",J170,0)</f>
        <v>0</v>
      </c>
      <c r="BI170" s="187">
        <f>IF(N170="nulová",J170,0)</f>
        <v>0</v>
      </c>
      <c r="BJ170" s="20" t="s">
        <v>83</v>
      </c>
      <c r="BK170" s="187">
        <f>ROUND(I170*H170,2)</f>
        <v>0</v>
      </c>
      <c r="BL170" s="20" t="s">
        <v>157</v>
      </c>
      <c r="BM170" s="186" t="s">
        <v>1900</v>
      </c>
    </row>
    <row r="171" spans="1:65" s="13" customFormat="1" ht="10.199999999999999">
      <c r="B171" s="207"/>
      <c r="C171" s="208"/>
      <c r="D171" s="188" t="s">
        <v>210</v>
      </c>
      <c r="E171" s="209" t="s">
        <v>31</v>
      </c>
      <c r="F171" s="210" t="s">
        <v>1839</v>
      </c>
      <c r="G171" s="208"/>
      <c r="H171" s="209" t="s">
        <v>31</v>
      </c>
      <c r="I171" s="211"/>
      <c r="J171" s="208"/>
      <c r="K171" s="208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210</v>
      </c>
      <c r="AU171" s="216" t="s">
        <v>85</v>
      </c>
      <c r="AV171" s="13" t="s">
        <v>83</v>
      </c>
      <c r="AW171" s="13" t="s">
        <v>38</v>
      </c>
      <c r="AX171" s="13" t="s">
        <v>76</v>
      </c>
      <c r="AY171" s="216" t="s">
        <v>152</v>
      </c>
    </row>
    <row r="172" spans="1:65" s="13" customFormat="1" ht="10.199999999999999">
      <c r="B172" s="207"/>
      <c r="C172" s="208"/>
      <c r="D172" s="188" t="s">
        <v>210</v>
      </c>
      <c r="E172" s="209" t="s">
        <v>31</v>
      </c>
      <c r="F172" s="210" t="s">
        <v>1840</v>
      </c>
      <c r="G172" s="208"/>
      <c r="H172" s="209" t="s">
        <v>31</v>
      </c>
      <c r="I172" s="211"/>
      <c r="J172" s="208"/>
      <c r="K172" s="208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210</v>
      </c>
      <c r="AU172" s="216" t="s">
        <v>85</v>
      </c>
      <c r="AV172" s="13" t="s">
        <v>83</v>
      </c>
      <c r="AW172" s="13" t="s">
        <v>38</v>
      </c>
      <c r="AX172" s="13" t="s">
        <v>76</v>
      </c>
      <c r="AY172" s="216" t="s">
        <v>152</v>
      </c>
    </row>
    <row r="173" spans="1:65" s="13" customFormat="1" ht="10.199999999999999">
      <c r="B173" s="207"/>
      <c r="C173" s="208"/>
      <c r="D173" s="188" t="s">
        <v>210</v>
      </c>
      <c r="E173" s="209" t="s">
        <v>31</v>
      </c>
      <c r="F173" s="210" t="s">
        <v>1841</v>
      </c>
      <c r="G173" s="208"/>
      <c r="H173" s="209" t="s">
        <v>31</v>
      </c>
      <c r="I173" s="211"/>
      <c r="J173" s="208"/>
      <c r="K173" s="208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210</v>
      </c>
      <c r="AU173" s="216" t="s">
        <v>85</v>
      </c>
      <c r="AV173" s="13" t="s">
        <v>83</v>
      </c>
      <c r="AW173" s="13" t="s">
        <v>38</v>
      </c>
      <c r="AX173" s="13" t="s">
        <v>76</v>
      </c>
      <c r="AY173" s="216" t="s">
        <v>152</v>
      </c>
    </row>
    <row r="174" spans="1:65" s="14" customFormat="1" ht="10.199999999999999">
      <c r="B174" s="217"/>
      <c r="C174" s="218"/>
      <c r="D174" s="188" t="s">
        <v>210</v>
      </c>
      <c r="E174" s="219" t="s">
        <v>31</v>
      </c>
      <c r="F174" s="220" t="s">
        <v>1901</v>
      </c>
      <c r="G174" s="218"/>
      <c r="H174" s="221">
        <v>100</v>
      </c>
      <c r="I174" s="222"/>
      <c r="J174" s="218"/>
      <c r="K174" s="218"/>
      <c r="L174" s="223"/>
      <c r="M174" s="224"/>
      <c r="N174" s="225"/>
      <c r="O174" s="225"/>
      <c r="P174" s="225"/>
      <c r="Q174" s="225"/>
      <c r="R174" s="225"/>
      <c r="S174" s="225"/>
      <c r="T174" s="226"/>
      <c r="AT174" s="227" t="s">
        <v>210</v>
      </c>
      <c r="AU174" s="227" t="s">
        <v>85</v>
      </c>
      <c r="AV174" s="14" t="s">
        <v>85</v>
      </c>
      <c r="AW174" s="14" t="s">
        <v>38</v>
      </c>
      <c r="AX174" s="14" t="s">
        <v>83</v>
      </c>
      <c r="AY174" s="227" t="s">
        <v>152</v>
      </c>
    </row>
    <row r="175" spans="1:65" s="2" customFormat="1" ht="24.15" customHeight="1">
      <c r="A175" s="38"/>
      <c r="B175" s="39"/>
      <c r="C175" s="175" t="s">
        <v>338</v>
      </c>
      <c r="D175" s="175" t="s">
        <v>153</v>
      </c>
      <c r="E175" s="176" t="s">
        <v>1902</v>
      </c>
      <c r="F175" s="177" t="s">
        <v>1903</v>
      </c>
      <c r="G175" s="178" t="s">
        <v>700</v>
      </c>
      <c r="H175" s="179">
        <v>450</v>
      </c>
      <c r="I175" s="180"/>
      <c r="J175" s="181">
        <f>ROUND(I175*H175,2)</f>
        <v>0</v>
      </c>
      <c r="K175" s="177" t="s">
        <v>31</v>
      </c>
      <c r="L175" s="43"/>
      <c r="M175" s="182" t="s">
        <v>31</v>
      </c>
      <c r="N175" s="183" t="s">
        <v>47</v>
      </c>
      <c r="O175" s="68"/>
      <c r="P175" s="184">
        <f>O175*H175</f>
        <v>0</v>
      </c>
      <c r="Q175" s="184">
        <v>0</v>
      </c>
      <c r="R175" s="184">
        <f>Q175*H175</f>
        <v>0</v>
      </c>
      <c r="S175" s="184">
        <v>0</v>
      </c>
      <c r="T175" s="185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86" t="s">
        <v>1540</v>
      </c>
      <c r="AT175" s="186" t="s">
        <v>153</v>
      </c>
      <c r="AU175" s="186" t="s">
        <v>85</v>
      </c>
      <c r="AY175" s="20" t="s">
        <v>152</v>
      </c>
      <c r="BE175" s="187">
        <f>IF(N175="základní",J175,0)</f>
        <v>0</v>
      </c>
      <c r="BF175" s="187">
        <f>IF(N175="snížená",J175,0)</f>
        <v>0</v>
      </c>
      <c r="BG175" s="187">
        <f>IF(N175="zákl. přenesená",J175,0)</f>
        <v>0</v>
      </c>
      <c r="BH175" s="187">
        <f>IF(N175="sníž. přenesená",J175,0)</f>
        <v>0</v>
      </c>
      <c r="BI175" s="187">
        <f>IF(N175="nulová",J175,0)</f>
        <v>0</v>
      </c>
      <c r="BJ175" s="20" t="s">
        <v>83</v>
      </c>
      <c r="BK175" s="187">
        <f>ROUND(I175*H175,2)</f>
        <v>0</v>
      </c>
      <c r="BL175" s="20" t="s">
        <v>1540</v>
      </c>
      <c r="BM175" s="186" t="s">
        <v>1904</v>
      </c>
    </row>
    <row r="176" spans="1:65" s="14" customFormat="1" ht="10.199999999999999">
      <c r="B176" s="217"/>
      <c r="C176" s="218"/>
      <c r="D176" s="188" t="s">
        <v>210</v>
      </c>
      <c r="E176" s="219" t="s">
        <v>31</v>
      </c>
      <c r="F176" s="220" t="s">
        <v>1905</v>
      </c>
      <c r="G176" s="218"/>
      <c r="H176" s="221">
        <v>450</v>
      </c>
      <c r="I176" s="222"/>
      <c r="J176" s="218"/>
      <c r="K176" s="218"/>
      <c r="L176" s="223"/>
      <c r="M176" s="224"/>
      <c r="N176" s="225"/>
      <c r="O176" s="225"/>
      <c r="P176" s="225"/>
      <c r="Q176" s="225"/>
      <c r="R176" s="225"/>
      <c r="S176" s="225"/>
      <c r="T176" s="226"/>
      <c r="AT176" s="227" t="s">
        <v>210</v>
      </c>
      <c r="AU176" s="227" t="s">
        <v>85</v>
      </c>
      <c r="AV176" s="14" t="s">
        <v>85</v>
      </c>
      <c r="AW176" s="14" t="s">
        <v>38</v>
      </c>
      <c r="AX176" s="14" t="s">
        <v>83</v>
      </c>
      <c r="AY176" s="227" t="s">
        <v>152</v>
      </c>
    </row>
    <row r="177" spans="1:65" s="2" customFormat="1" ht="24.15" customHeight="1">
      <c r="A177" s="38"/>
      <c r="B177" s="39"/>
      <c r="C177" s="175" t="s">
        <v>342</v>
      </c>
      <c r="D177" s="175" t="s">
        <v>153</v>
      </c>
      <c r="E177" s="176" t="s">
        <v>1906</v>
      </c>
      <c r="F177" s="177" t="s">
        <v>1907</v>
      </c>
      <c r="G177" s="178" t="s">
        <v>700</v>
      </c>
      <c r="H177" s="179">
        <v>50</v>
      </c>
      <c r="I177" s="180"/>
      <c r="J177" s="181">
        <f>ROUND(I177*H177,2)</f>
        <v>0</v>
      </c>
      <c r="K177" s="177" t="s">
        <v>31</v>
      </c>
      <c r="L177" s="43"/>
      <c r="M177" s="182" t="s">
        <v>31</v>
      </c>
      <c r="N177" s="183" t="s">
        <v>47</v>
      </c>
      <c r="O177" s="68"/>
      <c r="P177" s="184">
        <f>O177*H177</f>
        <v>0</v>
      </c>
      <c r="Q177" s="184">
        <v>0</v>
      </c>
      <c r="R177" s="184">
        <f>Q177*H177</f>
        <v>0</v>
      </c>
      <c r="S177" s="184">
        <v>0</v>
      </c>
      <c r="T177" s="185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86" t="s">
        <v>157</v>
      </c>
      <c r="AT177" s="186" t="s">
        <v>153</v>
      </c>
      <c r="AU177" s="186" t="s">
        <v>85</v>
      </c>
      <c r="AY177" s="20" t="s">
        <v>152</v>
      </c>
      <c r="BE177" s="187">
        <f>IF(N177="základní",J177,0)</f>
        <v>0</v>
      </c>
      <c r="BF177" s="187">
        <f>IF(N177="snížená",J177,0)</f>
        <v>0</v>
      </c>
      <c r="BG177" s="187">
        <f>IF(N177="zákl. přenesená",J177,0)</f>
        <v>0</v>
      </c>
      <c r="BH177" s="187">
        <f>IF(N177="sníž. přenesená",J177,0)</f>
        <v>0</v>
      </c>
      <c r="BI177" s="187">
        <f>IF(N177="nulová",J177,0)</f>
        <v>0</v>
      </c>
      <c r="BJ177" s="20" t="s">
        <v>83</v>
      </c>
      <c r="BK177" s="187">
        <f>ROUND(I177*H177,2)</f>
        <v>0</v>
      </c>
      <c r="BL177" s="20" t="s">
        <v>157</v>
      </c>
      <c r="BM177" s="186" t="s">
        <v>1908</v>
      </c>
    </row>
    <row r="178" spans="1:65" s="14" customFormat="1" ht="10.199999999999999">
      <c r="B178" s="217"/>
      <c r="C178" s="218"/>
      <c r="D178" s="188" t="s">
        <v>210</v>
      </c>
      <c r="E178" s="219" t="s">
        <v>31</v>
      </c>
      <c r="F178" s="220" t="s">
        <v>1815</v>
      </c>
      <c r="G178" s="218"/>
      <c r="H178" s="221">
        <v>50</v>
      </c>
      <c r="I178" s="222"/>
      <c r="J178" s="218"/>
      <c r="K178" s="218"/>
      <c r="L178" s="223"/>
      <c r="M178" s="224"/>
      <c r="N178" s="225"/>
      <c r="O178" s="225"/>
      <c r="P178" s="225"/>
      <c r="Q178" s="225"/>
      <c r="R178" s="225"/>
      <c r="S178" s="225"/>
      <c r="T178" s="226"/>
      <c r="AT178" s="227" t="s">
        <v>210</v>
      </c>
      <c r="AU178" s="227" t="s">
        <v>85</v>
      </c>
      <c r="AV178" s="14" t="s">
        <v>85</v>
      </c>
      <c r="AW178" s="14" t="s">
        <v>38</v>
      </c>
      <c r="AX178" s="14" t="s">
        <v>83</v>
      </c>
      <c r="AY178" s="227" t="s">
        <v>152</v>
      </c>
    </row>
    <row r="179" spans="1:65" s="2" customFormat="1" ht="24.15" customHeight="1">
      <c r="A179" s="38"/>
      <c r="B179" s="39"/>
      <c r="C179" s="175" t="s">
        <v>350</v>
      </c>
      <c r="D179" s="175" t="s">
        <v>153</v>
      </c>
      <c r="E179" s="176" t="s">
        <v>1909</v>
      </c>
      <c r="F179" s="177" t="s">
        <v>1910</v>
      </c>
      <c r="G179" s="178" t="s">
        <v>1429</v>
      </c>
      <c r="H179" s="179">
        <v>50</v>
      </c>
      <c r="I179" s="180"/>
      <c r="J179" s="181">
        <f>ROUND(I179*H179,2)</f>
        <v>0</v>
      </c>
      <c r="K179" s="177" t="s">
        <v>31</v>
      </c>
      <c r="L179" s="43"/>
      <c r="M179" s="182" t="s">
        <v>31</v>
      </c>
      <c r="N179" s="183" t="s">
        <v>47</v>
      </c>
      <c r="O179" s="68"/>
      <c r="P179" s="184">
        <f>O179*H179</f>
        <v>0</v>
      </c>
      <c r="Q179" s="184">
        <v>0</v>
      </c>
      <c r="R179" s="184">
        <f>Q179*H179</f>
        <v>0</v>
      </c>
      <c r="S179" s="184">
        <v>0</v>
      </c>
      <c r="T179" s="185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86" t="s">
        <v>157</v>
      </c>
      <c r="AT179" s="186" t="s">
        <v>153</v>
      </c>
      <c r="AU179" s="186" t="s">
        <v>85</v>
      </c>
      <c r="AY179" s="20" t="s">
        <v>152</v>
      </c>
      <c r="BE179" s="187">
        <f>IF(N179="základní",J179,0)</f>
        <v>0</v>
      </c>
      <c r="BF179" s="187">
        <f>IF(N179="snížená",J179,0)</f>
        <v>0</v>
      </c>
      <c r="BG179" s="187">
        <f>IF(N179="zákl. přenesená",J179,0)</f>
        <v>0</v>
      </c>
      <c r="BH179" s="187">
        <f>IF(N179="sníž. přenesená",J179,0)</f>
        <v>0</v>
      </c>
      <c r="BI179" s="187">
        <f>IF(N179="nulová",J179,0)</f>
        <v>0</v>
      </c>
      <c r="BJ179" s="20" t="s">
        <v>83</v>
      </c>
      <c r="BK179" s="187">
        <f>ROUND(I179*H179,2)</f>
        <v>0</v>
      </c>
      <c r="BL179" s="20" t="s">
        <v>157</v>
      </c>
      <c r="BM179" s="186" t="s">
        <v>1911</v>
      </c>
    </row>
    <row r="180" spans="1:65" s="14" customFormat="1" ht="10.199999999999999">
      <c r="B180" s="217"/>
      <c r="C180" s="218"/>
      <c r="D180" s="188" t="s">
        <v>210</v>
      </c>
      <c r="E180" s="219" t="s">
        <v>31</v>
      </c>
      <c r="F180" s="220" t="s">
        <v>1815</v>
      </c>
      <c r="G180" s="218"/>
      <c r="H180" s="221">
        <v>50</v>
      </c>
      <c r="I180" s="222"/>
      <c r="J180" s="218"/>
      <c r="K180" s="218"/>
      <c r="L180" s="223"/>
      <c r="M180" s="224"/>
      <c r="N180" s="225"/>
      <c r="O180" s="225"/>
      <c r="P180" s="225"/>
      <c r="Q180" s="225"/>
      <c r="R180" s="225"/>
      <c r="S180" s="225"/>
      <c r="T180" s="226"/>
      <c r="AT180" s="227" t="s">
        <v>210</v>
      </c>
      <c r="AU180" s="227" t="s">
        <v>85</v>
      </c>
      <c r="AV180" s="14" t="s">
        <v>85</v>
      </c>
      <c r="AW180" s="14" t="s">
        <v>38</v>
      </c>
      <c r="AX180" s="14" t="s">
        <v>83</v>
      </c>
      <c r="AY180" s="227" t="s">
        <v>152</v>
      </c>
    </row>
    <row r="181" spans="1:65" s="2" customFormat="1" ht="16.5" customHeight="1">
      <c r="A181" s="38"/>
      <c r="B181" s="39"/>
      <c r="C181" s="175" t="s">
        <v>357</v>
      </c>
      <c r="D181" s="175" t="s">
        <v>153</v>
      </c>
      <c r="E181" s="176" t="s">
        <v>1912</v>
      </c>
      <c r="F181" s="177" t="s">
        <v>1913</v>
      </c>
      <c r="G181" s="178" t="s">
        <v>1429</v>
      </c>
      <c r="H181" s="179">
        <v>50</v>
      </c>
      <c r="I181" s="180"/>
      <c r="J181" s="181">
        <f>ROUND(I181*H181,2)</f>
        <v>0</v>
      </c>
      <c r="K181" s="177" t="s">
        <v>31</v>
      </c>
      <c r="L181" s="43"/>
      <c r="M181" s="182" t="s">
        <v>31</v>
      </c>
      <c r="N181" s="183" t="s">
        <v>47</v>
      </c>
      <c r="O181" s="68"/>
      <c r="P181" s="184">
        <f>O181*H181</f>
        <v>0</v>
      </c>
      <c r="Q181" s="184">
        <v>4.0999999999999999E-4</v>
      </c>
      <c r="R181" s="184">
        <f>Q181*H181</f>
        <v>2.0500000000000001E-2</v>
      </c>
      <c r="S181" s="184">
        <v>0</v>
      </c>
      <c r="T181" s="185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86" t="s">
        <v>157</v>
      </c>
      <c r="AT181" s="186" t="s">
        <v>153</v>
      </c>
      <c r="AU181" s="186" t="s">
        <v>85</v>
      </c>
      <c r="AY181" s="20" t="s">
        <v>152</v>
      </c>
      <c r="BE181" s="187">
        <f>IF(N181="základní",J181,0)</f>
        <v>0</v>
      </c>
      <c r="BF181" s="187">
        <f>IF(N181="snížená",J181,0)</f>
        <v>0</v>
      </c>
      <c r="BG181" s="187">
        <f>IF(N181="zákl. přenesená",J181,0)</f>
        <v>0</v>
      </c>
      <c r="BH181" s="187">
        <f>IF(N181="sníž. přenesená",J181,0)</f>
        <v>0</v>
      </c>
      <c r="BI181" s="187">
        <f>IF(N181="nulová",J181,0)</f>
        <v>0</v>
      </c>
      <c r="BJ181" s="20" t="s">
        <v>83</v>
      </c>
      <c r="BK181" s="187">
        <f>ROUND(I181*H181,2)</f>
        <v>0</v>
      </c>
      <c r="BL181" s="20" t="s">
        <v>157</v>
      </c>
      <c r="BM181" s="186" t="s">
        <v>1914</v>
      </c>
    </row>
    <row r="182" spans="1:65" s="14" customFormat="1" ht="10.199999999999999">
      <c r="B182" s="217"/>
      <c r="C182" s="218"/>
      <c r="D182" s="188" t="s">
        <v>210</v>
      </c>
      <c r="E182" s="219" t="s">
        <v>31</v>
      </c>
      <c r="F182" s="220" t="s">
        <v>1815</v>
      </c>
      <c r="G182" s="218"/>
      <c r="H182" s="221">
        <v>50</v>
      </c>
      <c r="I182" s="222"/>
      <c r="J182" s="218"/>
      <c r="K182" s="218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210</v>
      </c>
      <c r="AU182" s="227" t="s">
        <v>85</v>
      </c>
      <c r="AV182" s="14" t="s">
        <v>85</v>
      </c>
      <c r="AW182" s="14" t="s">
        <v>38</v>
      </c>
      <c r="AX182" s="14" t="s">
        <v>83</v>
      </c>
      <c r="AY182" s="227" t="s">
        <v>152</v>
      </c>
    </row>
    <row r="183" spans="1:65" s="2" customFormat="1" ht="16.5" customHeight="1">
      <c r="A183" s="38"/>
      <c r="B183" s="39"/>
      <c r="C183" s="175" t="s">
        <v>364</v>
      </c>
      <c r="D183" s="175" t="s">
        <v>153</v>
      </c>
      <c r="E183" s="176" t="s">
        <v>1915</v>
      </c>
      <c r="F183" s="177" t="s">
        <v>1916</v>
      </c>
      <c r="G183" s="178" t="s">
        <v>1429</v>
      </c>
      <c r="H183" s="179">
        <v>500</v>
      </c>
      <c r="I183" s="180"/>
      <c r="J183" s="181">
        <f>ROUND(I183*H183,2)</f>
        <v>0</v>
      </c>
      <c r="K183" s="177" t="s">
        <v>31</v>
      </c>
      <c r="L183" s="43"/>
      <c r="M183" s="182" t="s">
        <v>31</v>
      </c>
      <c r="N183" s="183" t="s">
        <v>47</v>
      </c>
      <c r="O183" s="68"/>
      <c r="P183" s="184">
        <f>O183*H183</f>
        <v>0</v>
      </c>
      <c r="Q183" s="184">
        <v>6.0099999999999997E-3</v>
      </c>
      <c r="R183" s="184">
        <f>Q183*H183</f>
        <v>3.0049999999999999</v>
      </c>
      <c r="S183" s="184">
        <v>0</v>
      </c>
      <c r="T183" s="185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86" t="s">
        <v>157</v>
      </c>
      <c r="AT183" s="186" t="s">
        <v>153</v>
      </c>
      <c r="AU183" s="186" t="s">
        <v>85</v>
      </c>
      <c r="AY183" s="20" t="s">
        <v>152</v>
      </c>
      <c r="BE183" s="187">
        <f>IF(N183="základní",J183,0)</f>
        <v>0</v>
      </c>
      <c r="BF183" s="187">
        <f>IF(N183="snížená",J183,0)</f>
        <v>0</v>
      </c>
      <c r="BG183" s="187">
        <f>IF(N183="zákl. přenesená",J183,0)</f>
        <v>0</v>
      </c>
      <c r="BH183" s="187">
        <f>IF(N183="sníž. přenesená",J183,0)</f>
        <v>0</v>
      </c>
      <c r="BI183" s="187">
        <f>IF(N183="nulová",J183,0)</f>
        <v>0</v>
      </c>
      <c r="BJ183" s="20" t="s">
        <v>83</v>
      </c>
      <c r="BK183" s="187">
        <f>ROUND(I183*H183,2)</f>
        <v>0</v>
      </c>
      <c r="BL183" s="20" t="s">
        <v>157</v>
      </c>
      <c r="BM183" s="186" t="s">
        <v>1917</v>
      </c>
    </row>
    <row r="184" spans="1:65" s="14" customFormat="1" ht="10.199999999999999">
      <c r="B184" s="217"/>
      <c r="C184" s="218"/>
      <c r="D184" s="188" t="s">
        <v>210</v>
      </c>
      <c r="E184" s="219" t="s">
        <v>31</v>
      </c>
      <c r="F184" s="220" t="s">
        <v>1868</v>
      </c>
      <c r="G184" s="218"/>
      <c r="H184" s="221">
        <v>450</v>
      </c>
      <c r="I184" s="222"/>
      <c r="J184" s="218"/>
      <c r="K184" s="218"/>
      <c r="L184" s="223"/>
      <c r="M184" s="224"/>
      <c r="N184" s="225"/>
      <c r="O184" s="225"/>
      <c r="P184" s="225"/>
      <c r="Q184" s="225"/>
      <c r="R184" s="225"/>
      <c r="S184" s="225"/>
      <c r="T184" s="226"/>
      <c r="AT184" s="227" t="s">
        <v>210</v>
      </c>
      <c r="AU184" s="227" t="s">
        <v>85</v>
      </c>
      <c r="AV184" s="14" t="s">
        <v>85</v>
      </c>
      <c r="AW184" s="14" t="s">
        <v>38</v>
      </c>
      <c r="AX184" s="14" t="s">
        <v>76</v>
      </c>
      <c r="AY184" s="227" t="s">
        <v>152</v>
      </c>
    </row>
    <row r="185" spans="1:65" s="14" customFormat="1" ht="10.199999999999999">
      <c r="B185" s="217"/>
      <c r="C185" s="218"/>
      <c r="D185" s="188" t="s">
        <v>210</v>
      </c>
      <c r="E185" s="219" t="s">
        <v>31</v>
      </c>
      <c r="F185" s="220" t="s">
        <v>1870</v>
      </c>
      <c r="G185" s="218"/>
      <c r="H185" s="221">
        <v>50</v>
      </c>
      <c r="I185" s="222"/>
      <c r="J185" s="218"/>
      <c r="K185" s="218"/>
      <c r="L185" s="223"/>
      <c r="M185" s="224"/>
      <c r="N185" s="225"/>
      <c r="O185" s="225"/>
      <c r="P185" s="225"/>
      <c r="Q185" s="225"/>
      <c r="R185" s="225"/>
      <c r="S185" s="225"/>
      <c r="T185" s="226"/>
      <c r="AT185" s="227" t="s">
        <v>210</v>
      </c>
      <c r="AU185" s="227" t="s">
        <v>85</v>
      </c>
      <c r="AV185" s="14" t="s">
        <v>85</v>
      </c>
      <c r="AW185" s="14" t="s">
        <v>38</v>
      </c>
      <c r="AX185" s="14" t="s">
        <v>76</v>
      </c>
      <c r="AY185" s="227" t="s">
        <v>152</v>
      </c>
    </row>
    <row r="186" spans="1:65" s="15" customFormat="1" ht="10.199999999999999">
      <c r="B186" s="228"/>
      <c r="C186" s="229"/>
      <c r="D186" s="188" t="s">
        <v>210</v>
      </c>
      <c r="E186" s="230" t="s">
        <v>31</v>
      </c>
      <c r="F186" s="231" t="s">
        <v>223</v>
      </c>
      <c r="G186" s="229"/>
      <c r="H186" s="232">
        <v>500</v>
      </c>
      <c r="I186" s="233"/>
      <c r="J186" s="229"/>
      <c r="K186" s="229"/>
      <c r="L186" s="234"/>
      <c r="M186" s="235"/>
      <c r="N186" s="236"/>
      <c r="O186" s="236"/>
      <c r="P186" s="236"/>
      <c r="Q186" s="236"/>
      <c r="R186" s="236"/>
      <c r="S186" s="236"/>
      <c r="T186" s="237"/>
      <c r="AT186" s="238" t="s">
        <v>210</v>
      </c>
      <c r="AU186" s="238" t="s">
        <v>85</v>
      </c>
      <c r="AV186" s="15" t="s">
        <v>157</v>
      </c>
      <c r="AW186" s="15" t="s">
        <v>38</v>
      </c>
      <c r="AX186" s="15" t="s">
        <v>83</v>
      </c>
      <c r="AY186" s="238" t="s">
        <v>152</v>
      </c>
    </row>
    <row r="187" spans="1:65" s="2" customFormat="1" ht="24.15" customHeight="1">
      <c r="A187" s="38"/>
      <c r="B187" s="39"/>
      <c r="C187" s="175" t="s">
        <v>370</v>
      </c>
      <c r="D187" s="175" t="s">
        <v>153</v>
      </c>
      <c r="E187" s="176" t="s">
        <v>1918</v>
      </c>
      <c r="F187" s="177" t="s">
        <v>1919</v>
      </c>
      <c r="G187" s="178" t="s">
        <v>700</v>
      </c>
      <c r="H187" s="179">
        <v>50</v>
      </c>
      <c r="I187" s="180"/>
      <c r="J187" s="181">
        <f>ROUND(I187*H187,2)</f>
        <v>0</v>
      </c>
      <c r="K187" s="177" t="s">
        <v>31</v>
      </c>
      <c r="L187" s="43"/>
      <c r="M187" s="182" t="s">
        <v>31</v>
      </c>
      <c r="N187" s="183" t="s">
        <v>47</v>
      </c>
      <c r="O187" s="68"/>
      <c r="P187" s="184">
        <f>O187*H187</f>
        <v>0</v>
      </c>
      <c r="Q187" s="184">
        <v>0</v>
      </c>
      <c r="R187" s="184">
        <f>Q187*H187</f>
        <v>0</v>
      </c>
      <c r="S187" s="184">
        <v>0</v>
      </c>
      <c r="T187" s="185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86" t="s">
        <v>157</v>
      </c>
      <c r="AT187" s="186" t="s">
        <v>153</v>
      </c>
      <c r="AU187" s="186" t="s">
        <v>85</v>
      </c>
      <c r="AY187" s="20" t="s">
        <v>152</v>
      </c>
      <c r="BE187" s="187">
        <f>IF(N187="základní",J187,0)</f>
        <v>0</v>
      </c>
      <c r="BF187" s="187">
        <f>IF(N187="snížená",J187,0)</f>
        <v>0</v>
      </c>
      <c r="BG187" s="187">
        <f>IF(N187="zákl. přenesená",J187,0)</f>
        <v>0</v>
      </c>
      <c r="BH187" s="187">
        <f>IF(N187="sníž. přenesená",J187,0)</f>
        <v>0</v>
      </c>
      <c r="BI187" s="187">
        <f>IF(N187="nulová",J187,0)</f>
        <v>0</v>
      </c>
      <c r="BJ187" s="20" t="s">
        <v>83</v>
      </c>
      <c r="BK187" s="187">
        <f>ROUND(I187*H187,2)</f>
        <v>0</v>
      </c>
      <c r="BL187" s="20" t="s">
        <v>157</v>
      </c>
      <c r="BM187" s="186" t="s">
        <v>1920</v>
      </c>
    </row>
    <row r="188" spans="1:65" s="14" customFormat="1" ht="10.199999999999999">
      <c r="B188" s="217"/>
      <c r="C188" s="218"/>
      <c r="D188" s="188" t="s">
        <v>210</v>
      </c>
      <c r="E188" s="219" t="s">
        <v>31</v>
      </c>
      <c r="F188" s="220" t="s">
        <v>1815</v>
      </c>
      <c r="G188" s="218"/>
      <c r="H188" s="221">
        <v>50</v>
      </c>
      <c r="I188" s="222"/>
      <c r="J188" s="218"/>
      <c r="K188" s="218"/>
      <c r="L188" s="223"/>
      <c r="M188" s="224"/>
      <c r="N188" s="225"/>
      <c r="O188" s="225"/>
      <c r="P188" s="225"/>
      <c r="Q188" s="225"/>
      <c r="R188" s="225"/>
      <c r="S188" s="225"/>
      <c r="T188" s="226"/>
      <c r="AT188" s="227" t="s">
        <v>210</v>
      </c>
      <c r="AU188" s="227" t="s">
        <v>85</v>
      </c>
      <c r="AV188" s="14" t="s">
        <v>85</v>
      </c>
      <c r="AW188" s="14" t="s">
        <v>38</v>
      </c>
      <c r="AX188" s="14" t="s">
        <v>83</v>
      </c>
      <c r="AY188" s="227" t="s">
        <v>152</v>
      </c>
    </row>
    <row r="189" spans="1:65" s="2" customFormat="1" ht="24.15" customHeight="1">
      <c r="A189" s="38"/>
      <c r="B189" s="39"/>
      <c r="C189" s="175" t="s">
        <v>374</v>
      </c>
      <c r="D189" s="175" t="s">
        <v>153</v>
      </c>
      <c r="E189" s="176" t="s">
        <v>1921</v>
      </c>
      <c r="F189" s="177" t="s">
        <v>1922</v>
      </c>
      <c r="G189" s="178" t="s">
        <v>700</v>
      </c>
      <c r="H189" s="179">
        <v>450</v>
      </c>
      <c r="I189" s="180"/>
      <c r="J189" s="181">
        <f>ROUND(I189*H189,2)</f>
        <v>0</v>
      </c>
      <c r="K189" s="177" t="s">
        <v>31</v>
      </c>
      <c r="L189" s="43"/>
      <c r="M189" s="182" t="s">
        <v>31</v>
      </c>
      <c r="N189" s="183" t="s">
        <v>47</v>
      </c>
      <c r="O189" s="68"/>
      <c r="P189" s="184">
        <f>O189*H189</f>
        <v>0</v>
      </c>
      <c r="Q189" s="184">
        <v>0</v>
      </c>
      <c r="R189" s="184">
        <f>Q189*H189</f>
        <v>0</v>
      </c>
      <c r="S189" s="184">
        <v>0</v>
      </c>
      <c r="T189" s="185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186" t="s">
        <v>1540</v>
      </c>
      <c r="AT189" s="186" t="s">
        <v>153</v>
      </c>
      <c r="AU189" s="186" t="s">
        <v>85</v>
      </c>
      <c r="AY189" s="20" t="s">
        <v>152</v>
      </c>
      <c r="BE189" s="187">
        <f>IF(N189="základní",J189,0)</f>
        <v>0</v>
      </c>
      <c r="BF189" s="187">
        <f>IF(N189="snížená",J189,0)</f>
        <v>0</v>
      </c>
      <c r="BG189" s="187">
        <f>IF(N189="zákl. přenesená",J189,0)</f>
        <v>0</v>
      </c>
      <c r="BH189" s="187">
        <f>IF(N189="sníž. přenesená",J189,0)</f>
        <v>0</v>
      </c>
      <c r="BI189" s="187">
        <f>IF(N189="nulová",J189,0)</f>
        <v>0</v>
      </c>
      <c r="BJ189" s="20" t="s">
        <v>83</v>
      </c>
      <c r="BK189" s="187">
        <f>ROUND(I189*H189,2)</f>
        <v>0</v>
      </c>
      <c r="BL189" s="20" t="s">
        <v>1540</v>
      </c>
      <c r="BM189" s="186" t="s">
        <v>1923</v>
      </c>
    </row>
    <row r="190" spans="1:65" s="14" customFormat="1" ht="10.199999999999999">
      <c r="B190" s="217"/>
      <c r="C190" s="218"/>
      <c r="D190" s="188" t="s">
        <v>210</v>
      </c>
      <c r="E190" s="219" t="s">
        <v>31</v>
      </c>
      <c r="F190" s="220" t="s">
        <v>1905</v>
      </c>
      <c r="G190" s="218"/>
      <c r="H190" s="221">
        <v>450</v>
      </c>
      <c r="I190" s="222"/>
      <c r="J190" s="218"/>
      <c r="K190" s="218"/>
      <c r="L190" s="223"/>
      <c r="M190" s="224"/>
      <c r="N190" s="225"/>
      <c r="O190" s="225"/>
      <c r="P190" s="225"/>
      <c r="Q190" s="225"/>
      <c r="R190" s="225"/>
      <c r="S190" s="225"/>
      <c r="T190" s="226"/>
      <c r="AT190" s="227" t="s">
        <v>210</v>
      </c>
      <c r="AU190" s="227" t="s">
        <v>85</v>
      </c>
      <c r="AV190" s="14" t="s">
        <v>85</v>
      </c>
      <c r="AW190" s="14" t="s">
        <v>38</v>
      </c>
      <c r="AX190" s="14" t="s">
        <v>83</v>
      </c>
      <c r="AY190" s="227" t="s">
        <v>152</v>
      </c>
    </row>
    <row r="191" spans="1:65" s="2" customFormat="1" ht="24.15" customHeight="1">
      <c r="A191" s="38"/>
      <c r="B191" s="39"/>
      <c r="C191" s="175" t="s">
        <v>381</v>
      </c>
      <c r="D191" s="175" t="s">
        <v>153</v>
      </c>
      <c r="E191" s="176" t="s">
        <v>1924</v>
      </c>
      <c r="F191" s="177" t="s">
        <v>1925</v>
      </c>
      <c r="G191" s="178" t="s">
        <v>700</v>
      </c>
      <c r="H191" s="179">
        <v>215</v>
      </c>
      <c r="I191" s="180"/>
      <c r="J191" s="181">
        <f>ROUND(I191*H191,2)</f>
        <v>0</v>
      </c>
      <c r="K191" s="177" t="s">
        <v>31</v>
      </c>
      <c r="L191" s="43"/>
      <c r="M191" s="182" t="s">
        <v>31</v>
      </c>
      <c r="N191" s="183" t="s">
        <v>47</v>
      </c>
      <c r="O191" s="68"/>
      <c r="P191" s="184">
        <f>O191*H191</f>
        <v>0</v>
      </c>
      <c r="Q191" s="184">
        <v>8.3500000000000005E-2</v>
      </c>
      <c r="R191" s="184">
        <f>Q191*H191</f>
        <v>17.952500000000001</v>
      </c>
      <c r="S191" s="184">
        <v>0</v>
      </c>
      <c r="T191" s="185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186" t="s">
        <v>1540</v>
      </c>
      <c r="AT191" s="186" t="s">
        <v>153</v>
      </c>
      <c r="AU191" s="186" t="s">
        <v>85</v>
      </c>
      <c r="AY191" s="20" t="s">
        <v>152</v>
      </c>
      <c r="BE191" s="187">
        <f>IF(N191="základní",J191,0)</f>
        <v>0</v>
      </c>
      <c r="BF191" s="187">
        <f>IF(N191="snížená",J191,0)</f>
        <v>0</v>
      </c>
      <c r="BG191" s="187">
        <f>IF(N191="zákl. přenesená",J191,0)</f>
        <v>0</v>
      </c>
      <c r="BH191" s="187">
        <f>IF(N191="sníž. přenesená",J191,0)</f>
        <v>0</v>
      </c>
      <c r="BI191" s="187">
        <f>IF(N191="nulová",J191,0)</f>
        <v>0</v>
      </c>
      <c r="BJ191" s="20" t="s">
        <v>83</v>
      </c>
      <c r="BK191" s="187">
        <f>ROUND(I191*H191,2)</f>
        <v>0</v>
      </c>
      <c r="BL191" s="20" t="s">
        <v>1540</v>
      </c>
      <c r="BM191" s="186" t="s">
        <v>1926</v>
      </c>
    </row>
    <row r="192" spans="1:65" s="14" customFormat="1" ht="10.199999999999999">
      <c r="B192" s="217"/>
      <c r="C192" s="218"/>
      <c r="D192" s="188" t="s">
        <v>210</v>
      </c>
      <c r="E192" s="219" t="s">
        <v>31</v>
      </c>
      <c r="F192" s="220" t="s">
        <v>1869</v>
      </c>
      <c r="G192" s="218"/>
      <c r="H192" s="221">
        <v>215</v>
      </c>
      <c r="I192" s="222"/>
      <c r="J192" s="218"/>
      <c r="K192" s="218"/>
      <c r="L192" s="223"/>
      <c r="M192" s="224"/>
      <c r="N192" s="225"/>
      <c r="O192" s="225"/>
      <c r="P192" s="225"/>
      <c r="Q192" s="225"/>
      <c r="R192" s="225"/>
      <c r="S192" s="225"/>
      <c r="T192" s="226"/>
      <c r="AT192" s="227" t="s">
        <v>210</v>
      </c>
      <c r="AU192" s="227" t="s">
        <v>85</v>
      </c>
      <c r="AV192" s="14" t="s">
        <v>85</v>
      </c>
      <c r="AW192" s="14" t="s">
        <v>38</v>
      </c>
      <c r="AX192" s="14" t="s">
        <v>83</v>
      </c>
      <c r="AY192" s="227" t="s">
        <v>152</v>
      </c>
    </row>
    <row r="193" spans="1:65" s="2" customFormat="1" ht="16.5" customHeight="1">
      <c r="A193" s="38"/>
      <c r="B193" s="39"/>
      <c r="C193" s="239" t="s">
        <v>386</v>
      </c>
      <c r="D193" s="239" t="s">
        <v>224</v>
      </c>
      <c r="E193" s="240" t="s">
        <v>1534</v>
      </c>
      <c r="F193" s="241" t="s">
        <v>1535</v>
      </c>
      <c r="G193" s="242" t="s">
        <v>262</v>
      </c>
      <c r="H193" s="243">
        <v>59.77</v>
      </c>
      <c r="I193" s="244"/>
      <c r="J193" s="245">
        <f>ROUND(I193*H193,2)</f>
        <v>0</v>
      </c>
      <c r="K193" s="241" t="s">
        <v>31</v>
      </c>
      <c r="L193" s="246"/>
      <c r="M193" s="247" t="s">
        <v>31</v>
      </c>
      <c r="N193" s="248" t="s">
        <v>47</v>
      </c>
      <c r="O193" s="68"/>
      <c r="P193" s="184">
        <f>O193*H193</f>
        <v>0</v>
      </c>
      <c r="Q193" s="184">
        <v>1.31</v>
      </c>
      <c r="R193" s="184">
        <f>Q193*H193</f>
        <v>78.298700000000011</v>
      </c>
      <c r="S193" s="184">
        <v>0</v>
      </c>
      <c r="T193" s="185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186" t="s">
        <v>1540</v>
      </c>
      <c r="AT193" s="186" t="s">
        <v>224</v>
      </c>
      <c r="AU193" s="186" t="s">
        <v>85</v>
      </c>
      <c r="AY193" s="20" t="s">
        <v>152</v>
      </c>
      <c r="BE193" s="187">
        <f>IF(N193="základní",J193,0)</f>
        <v>0</v>
      </c>
      <c r="BF193" s="187">
        <f>IF(N193="snížená",J193,0)</f>
        <v>0</v>
      </c>
      <c r="BG193" s="187">
        <f>IF(N193="zákl. přenesená",J193,0)</f>
        <v>0</v>
      </c>
      <c r="BH193" s="187">
        <f>IF(N193="sníž. přenesená",J193,0)</f>
        <v>0</v>
      </c>
      <c r="BI193" s="187">
        <f>IF(N193="nulová",J193,0)</f>
        <v>0</v>
      </c>
      <c r="BJ193" s="20" t="s">
        <v>83</v>
      </c>
      <c r="BK193" s="187">
        <f>ROUND(I193*H193,2)</f>
        <v>0</v>
      </c>
      <c r="BL193" s="20" t="s">
        <v>1540</v>
      </c>
      <c r="BM193" s="186" t="s">
        <v>1927</v>
      </c>
    </row>
    <row r="194" spans="1:65" s="14" customFormat="1" ht="10.199999999999999">
      <c r="B194" s="217"/>
      <c r="C194" s="218"/>
      <c r="D194" s="188" t="s">
        <v>210</v>
      </c>
      <c r="E194" s="219" t="s">
        <v>31</v>
      </c>
      <c r="F194" s="220" t="s">
        <v>1928</v>
      </c>
      <c r="G194" s="218"/>
      <c r="H194" s="221">
        <v>59.77</v>
      </c>
      <c r="I194" s="222"/>
      <c r="J194" s="218"/>
      <c r="K194" s="218"/>
      <c r="L194" s="223"/>
      <c r="M194" s="224"/>
      <c r="N194" s="225"/>
      <c r="O194" s="225"/>
      <c r="P194" s="225"/>
      <c r="Q194" s="225"/>
      <c r="R194" s="225"/>
      <c r="S194" s="225"/>
      <c r="T194" s="226"/>
      <c r="AT194" s="227" t="s">
        <v>210</v>
      </c>
      <c r="AU194" s="227" t="s">
        <v>85</v>
      </c>
      <c r="AV194" s="14" t="s">
        <v>85</v>
      </c>
      <c r="AW194" s="14" t="s">
        <v>38</v>
      </c>
      <c r="AX194" s="14" t="s">
        <v>83</v>
      </c>
      <c r="AY194" s="227" t="s">
        <v>152</v>
      </c>
    </row>
    <row r="195" spans="1:65" s="2" customFormat="1" ht="16.5" customHeight="1">
      <c r="A195" s="38"/>
      <c r="B195" s="39"/>
      <c r="C195" s="175" t="s">
        <v>227</v>
      </c>
      <c r="D195" s="175" t="s">
        <v>153</v>
      </c>
      <c r="E195" s="176" t="s">
        <v>1929</v>
      </c>
      <c r="F195" s="177" t="s">
        <v>1930</v>
      </c>
      <c r="G195" s="178" t="s">
        <v>207</v>
      </c>
      <c r="H195" s="179">
        <v>216</v>
      </c>
      <c r="I195" s="180"/>
      <c r="J195" s="181">
        <f>ROUND(I195*H195,2)</f>
        <v>0</v>
      </c>
      <c r="K195" s="177" t="s">
        <v>31</v>
      </c>
      <c r="L195" s="43"/>
      <c r="M195" s="182" t="s">
        <v>31</v>
      </c>
      <c r="N195" s="183" t="s">
        <v>47</v>
      </c>
      <c r="O195" s="68"/>
      <c r="P195" s="184">
        <f>O195*H195</f>
        <v>0</v>
      </c>
      <c r="Q195" s="184">
        <v>5.0099999999999997E-3</v>
      </c>
      <c r="R195" s="184">
        <f>Q195*H195</f>
        <v>1.08216</v>
      </c>
      <c r="S195" s="184">
        <v>0</v>
      </c>
      <c r="T195" s="185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186" t="s">
        <v>1540</v>
      </c>
      <c r="AT195" s="186" t="s">
        <v>153</v>
      </c>
      <c r="AU195" s="186" t="s">
        <v>85</v>
      </c>
      <c r="AY195" s="20" t="s">
        <v>152</v>
      </c>
      <c r="BE195" s="187">
        <f>IF(N195="základní",J195,0)</f>
        <v>0</v>
      </c>
      <c r="BF195" s="187">
        <f>IF(N195="snížená",J195,0)</f>
        <v>0</v>
      </c>
      <c r="BG195" s="187">
        <f>IF(N195="zákl. přenesená",J195,0)</f>
        <v>0</v>
      </c>
      <c r="BH195" s="187">
        <f>IF(N195="sníž. přenesená",J195,0)</f>
        <v>0</v>
      </c>
      <c r="BI195" s="187">
        <f>IF(N195="nulová",J195,0)</f>
        <v>0</v>
      </c>
      <c r="BJ195" s="20" t="s">
        <v>83</v>
      </c>
      <c r="BK195" s="187">
        <f>ROUND(I195*H195,2)</f>
        <v>0</v>
      </c>
      <c r="BL195" s="20" t="s">
        <v>1540</v>
      </c>
      <c r="BM195" s="186" t="s">
        <v>1931</v>
      </c>
    </row>
    <row r="196" spans="1:65" s="14" customFormat="1" ht="10.199999999999999">
      <c r="B196" s="217"/>
      <c r="C196" s="218"/>
      <c r="D196" s="188" t="s">
        <v>210</v>
      </c>
      <c r="E196" s="219" t="s">
        <v>31</v>
      </c>
      <c r="F196" s="220" t="s">
        <v>1932</v>
      </c>
      <c r="G196" s="218"/>
      <c r="H196" s="221">
        <v>216</v>
      </c>
      <c r="I196" s="222"/>
      <c r="J196" s="218"/>
      <c r="K196" s="218"/>
      <c r="L196" s="223"/>
      <c r="M196" s="224"/>
      <c r="N196" s="225"/>
      <c r="O196" s="225"/>
      <c r="P196" s="225"/>
      <c r="Q196" s="225"/>
      <c r="R196" s="225"/>
      <c r="S196" s="225"/>
      <c r="T196" s="226"/>
      <c r="AT196" s="227" t="s">
        <v>210</v>
      </c>
      <c r="AU196" s="227" t="s">
        <v>85</v>
      </c>
      <c r="AV196" s="14" t="s">
        <v>85</v>
      </c>
      <c r="AW196" s="14" t="s">
        <v>38</v>
      </c>
      <c r="AX196" s="14" t="s">
        <v>83</v>
      </c>
      <c r="AY196" s="227" t="s">
        <v>152</v>
      </c>
    </row>
    <row r="197" spans="1:65" s="11" customFormat="1" ht="22.8" customHeight="1">
      <c r="B197" s="161"/>
      <c r="C197" s="162"/>
      <c r="D197" s="163" t="s">
        <v>75</v>
      </c>
      <c r="E197" s="205" t="s">
        <v>259</v>
      </c>
      <c r="F197" s="205" t="s">
        <v>1134</v>
      </c>
      <c r="G197" s="162"/>
      <c r="H197" s="162"/>
      <c r="I197" s="165"/>
      <c r="J197" s="206">
        <f>BK197</f>
        <v>0</v>
      </c>
      <c r="K197" s="162"/>
      <c r="L197" s="167"/>
      <c r="M197" s="168"/>
      <c r="N197" s="169"/>
      <c r="O197" s="169"/>
      <c r="P197" s="170">
        <f>SUM(P198:P208)</f>
        <v>0</v>
      </c>
      <c r="Q197" s="169"/>
      <c r="R197" s="170">
        <f>SUM(R198:R208)</f>
        <v>5.4499999999999993E-2</v>
      </c>
      <c r="S197" s="169"/>
      <c r="T197" s="171">
        <f>SUM(T198:T208)</f>
        <v>0</v>
      </c>
      <c r="AR197" s="172" t="s">
        <v>157</v>
      </c>
      <c r="AT197" s="173" t="s">
        <v>75</v>
      </c>
      <c r="AU197" s="173" t="s">
        <v>83</v>
      </c>
      <c r="AY197" s="172" t="s">
        <v>152</v>
      </c>
      <c r="BK197" s="174">
        <f>SUM(BK198:BK208)</f>
        <v>0</v>
      </c>
    </row>
    <row r="198" spans="1:65" s="2" customFormat="1" ht="21.75" customHeight="1">
      <c r="A198" s="38"/>
      <c r="B198" s="39"/>
      <c r="C198" s="175" t="s">
        <v>394</v>
      </c>
      <c r="D198" s="175" t="s">
        <v>153</v>
      </c>
      <c r="E198" s="176" t="s">
        <v>1933</v>
      </c>
      <c r="F198" s="177" t="s">
        <v>1934</v>
      </c>
      <c r="G198" s="178" t="s">
        <v>207</v>
      </c>
      <c r="H198" s="179">
        <v>40</v>
      </c>
      <c r="I198" s="180"/>
      <c r="J198" s="181">
        <f>ROUND(I198*H198,2)</f>
        <v>0</v>
      </c>
      <c r="K198" s="177" t="s">
        <v>31</v>
      </c>
      <c r="L198" s="43"/>
      <c r="M198" s="182" t="s">
        <v>31</v>
      </c>
      <c r="N198" s="183" t="s">
        <v>47</v>
      </c>
      <c r="O198" s="68"/>
      <c r="P198" s="184">
        <f>O198*H198</f>
        <v>0</v>
      </c>
      <c r="Q198" s="184">
        <v>0</v>
      </c>
      <c r="R198" s="184">
        <f>Q198*H198</f>
        <v>0</v>
      </c>
      <c r="S198" s="184">
        <v>0</v>
      </c>
      <c r="T198" s="185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186" t="s">
        <v>1540</v>
      </c>
      <c r="AT198" s="186" t="s">
        <v>153</v>
      </c>
      <c r="AU198" s="186" t="s">
        <v>85</v>
      </c>
      <c r="AY198" s="20" t="s">
        <v>152</v>
      </c>
      <c r="BE198" s="187">
        <f>IF(N198="základní",J198,0)</f>
        <v>0</v>
      </c>
      <c r="BF198" s="187">
        <f>IF(N198="snížená",J198,0)</f>
        <v>0</v>
      </c>
      <c r="BG198" s="187">
        <f>IF(N198="zákl. přenesená",J198,0)</f>
        <v>0</v>
      </c>
      <c r="BH198" s="187">
        <f>IF(N198="sníž. přenesená",J198,0)</f>
        <v>0</v>
      </c>
      <c r="BI198" s="187">
        <f>IF(N198="nulová",J198,0)</f>
        <v>0</v>
      </c>
      <c r="BJ198" s="20" t="s">
        <v>83</v>
      </c>
      <c r="BK198" s="187">
        <f>ROUND(I198*H198,2)</f>
        <v>0</v>
      </c>
      <c r="BL198" s="20" t="s">
        <v>1540</v>
      </c>
      <c r="BM198" s="186" t="s">
        <v>1935</v>
      </c>
    </row>
    <row r="199" spans="1:65" s="13" customFormat="1" ht="10.199999999999999">
      <c r="B199" s="207"/>
      <c r="C199" s="208"/>
      <c r="D199" s="188" t="s">
        <v>210</v>
      </c>
      <c r="E199" s="209" t="s">
        <v>31</v>
      </c>
      <c r="F199" s="210" t="s">
        <v>1936</v>
      </c>
      <c r="G199" s="208"/>
      <c r="H199" s="209" t="s">
        <v>31</v>
      </c>
      <c r="I199" s="211"/>
      <c r="J199" s="208"/>
      <c r="K199" s="208"/>
      <c r="L199" s="212"/>
      <c r="M199" s="213"/>
      <c r="N199" s="214"/>
      <c r="O199" s="214"/>
      <c r="P199" s="214"/>
      <c r="Q199" s="214"/>
      <c r="R199" s="214"/>
      <c r="S199" s="214"/>
      <c r="T199" s="215"/>
      <c r="AT199" s="216" t="s">
        <v>210</v>
      </c>
      <c r="AU199" s="216" t="s">
        <v>85</v>
      </c>
      <c r="AV199" s="13" t="s">
        <v>83</v>
      </c>
      <c r="AW199" s="13" t="s">
        <v>38</v>
      </c>
      <c r="AX199" s="13" t="s">
        <v>76</v>
      </c>
      <c r="AY199" s="216" t="s">
        <v>152</v>
      </c>
    </row>
    <row r="200" spans="1:65" s="14" customFormat="1" ht="10.199999999999999">
      <c r="B200" s="217"/>
      <c r="C200" s="218"/>
      <c r="D200" s="188" t="s">
        <v>210</v>
      </c>
      <c r="E200" s="219" t="s">
        <v>31</v>
      </c>
      <c r="F200" s="220" t="s">
        <v>1937</v>
      </c>
      <c r="G200" s="218"/>
      <c r="H200" s="221">
        <v>40</v>
      </c>
      <c r="I200" s="222"/>
      <c r="J200" s="218"/>
      <c r="K200" s="218"/>
      <c r="L200" s="223"/>
      <c r="M200" s="224"/>
      <c r="N200" s="225"/>
      <c r="O200" s="225"/>
      <c r="P200" s="225"/>
      <c r="Q200" s="225"/>
      <c r="R200" s="225"/>
      <c r="S200" s="225"/>
      <c r="T200" s="226"/>
      <c r="AT200" s="227" t="s">
        <v>210</v>
      </c>
      <c r="AU200" s="227" t="s">
        <v>85</v>
      </c>
      <c r="AV200" s="14" t="s">
        <v>85</v>
      </c>
      <c r="AW200" s="14" t="s">
        <v>38</v>
      </c>
      <c r="AX200" s="14" t="s">
        <v>83</v>
      </c>
      <c r="AY200" s="227" t="s">
        <v>152</v>
      </c>
    </row>
    <row r="201" spans="1:65" s="2" customFormat="1" ht="24.15" customHeight="1">
      <c r="A201" s="38"/>
      <c r="B201" s="39"/>
      <c r="C201" s="175" t="s">
        <v>400</v>
      </c>
      <c r="D201" s="175" t="s">
        <v>153</v>
      </c>
      <c r="E201" s="176" t="s">
        <v>1938</v>
      </c>
      <c r="F201" s="177" t="s">
        <v>1939</v>
      </c>
      <c r="G201" s="178" t="s">
        <v>207</v>
      </c>
      <c r="H201" s="179">
        <v>40</v>
      </c>
      <c r="I201" s="180"/>
      <c r="J201" s="181">
        <f>ROUND(I201*H201,2)</f>
        <v>0</v>
      </c>
      <c r="K201" s="177" t="s">
        <v>31</v>
      </c>
      <c r="L201" s="43"/>
      <c r="M201" s="182" t="s">
        <v>31</v>
      </c>
      <c r="N201" s="183" t="s">
        <v>47</v>
      </c>
      <c r="O201" s="68"/>
      <c r="P201" s="184">
        <f>O201*H201</f>
        <v>0</v>
      </c>
      <c r="Q201" s="184">
        <v>5.0000000000000001E-4</v>
      </c>
      <c r="R201" s="184">
        <f>Q201*H201</f>
        <v>0.02</v>
      </c>
      <c r="S201" s="184">
        <v>0</v>
      </c>
      <c r="T201" s="185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186" t="s">
        <v>1540</v>
      </c>
      <c r="AT201" s="186" t="s">
        <v>153</v>
      </c>
      <c r="AU201" s="186" t="s">
        <v>85</v>
      </c>
      <c r="AY201" s="20" t="s">
        <v>152</v>
      </c>
      <c r="BE201" s="187">
        <f>IF(N201="základní",J201,0)</f>
        <v>0</v>
      </c>
      <c r="BF201" s="187">
        <f>IF(N201="snížená",J201,0)</f>
        <v>0</v>
      </c>
      <c r="BG201" s="187">
        <f>IF(N201="zákl. přenesená",J201,0)</f>
        <v>0</v>
      </c>
      <c r="BH201" s="187">
        <f>IF(N201="sníž. přenesená",J201,0)</f>
        <v>0</v>
      </c>
      <c r="BI201" s="187">
        <f>IF(N201="nulová",J201,0)</f>
        <v>0</v>
      </c>
      <c r="BJ201" s="20" t="s">
        <v>83</v>
      </c>
      <c r="BK201" s="187">
        <f>ROUND(I201*H201,2)</f>
        <v>0</v>
      </c>
      <c r="BL201" s="20" t="s">
        <v>1540</v>
      </c>
      <c r="BM201" s="186" t="s">
        <v>1940</v>
      </c>
    </row>
    <row r="202" spans="1:65" s="2" customFormat="1" ht="16.5" customHeight="1">
      <c r="A202" s="38"/>
      <c r="B202" s="39"/>
      <c r="C202" s="175" t="s">
        <v>407</v>
      </c>
      <c r="D202" s="175" t="s">
        <v>153</v>
      </c>
      <c r="E202" s="176" t="s">
        <v>1941</v>
      </c>
      <c r="F202" s="177" t="s">
        <v>1942</v>
      </c>
      <c r="G202" s="178" t="s">
        <v>1429</v>
      </c>
      <c r="H202" s="179">
        <v>50</v>
      </c>
      <c r="I202" s="180"/>
      <c r="J202" s="181">
        <f>ROUND(I202*H202,2)</f>
        <v>0</v>
      </c>
      <c r="K202" s="177" t="s">
        <v>31</v>
      </c>
      <c r="L202" s="43"/>
      <c r="M202" s="182" t="s">
        <v>31</v>
      </c>
      <c r="N202" s="183" t="s">
        <v>47</v>
      </c>
      <c r="O202" s="68"/>
      <c r="P202" s="184">
        <f>O202*H202</f>
        <v>0</v>
      </c>
      <c r="Q202" s="184">
        <v>6.8999999999999997E-4</v>
      </c>
      <c r="R202" s="184">
        <f>Q202*H202</f>
        <v>3.4499999999999996E-2</v>
      </c>
      <c r="S202" s="184">
        <v>0</v>
      </c>
      <c r="T202" s="185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186" t="s">
        <v>157</v>
      </c>
      <c r="AT202" s="186" t="s">
        <v>153</v>
      </c>
      <c r="AU202" s="186" t="s">
        <v>85</v>
      </c>
      <c r="AY202" s="20" t="s">
        <v>152</v>
      </c>
      <c r="BE202" s="187">
        <f>IF(N202="základní",J202,0)</f>
        <v>0</v>
      </c>
      <c r="BF202" s="187">
        <f>IF(N202="snížená",J202,0)</f>
        <v>0</v>
      </c>
      <c r="BG202" s="187">
        <f>IF(N202="zákl. přenesená",J202,0)</f>
        <v>0</v>
      </c>
      <c r="BH202" s="187">
        <f>IF(N202="sníž. přenesená",J202,0)</f>
        <v>0</v>
      </c>
      <c r="BI202" s="187">
        <f>IF(N202="nulová",J202,0)</f>
        <v>0</v>
      </c>
      <c r="BJ202" s="20" t="s">
        <v>83</v>
      </c>
      <c r="BK202" s="187">
        <f>ROUND(I202*H202,2)</f>
        <v>0</v>
      </c>
      <c r="BL202" s="20" t="s">
        <v>157</v>
      </c>
      <c r="BM202" s="186" t="s">
        <v>1943</v>
      </c>
    </row>
    <row r="203" spans="1:65" s="13" customFormat="1" ht="10.199999999999999">
      <c r="B203" s="207"/>
      <c r="C203" s="208"/>
      <c r="D203" s="188" t="s">
        <v>210</v>
      </c>
      <c r="E203" s="209" t="s">
        <v>31</v>
      </c>
      <c r="F203" s="210" t="s">
        <v>1839</v>
      </c>
      <c r="G203" s="208"/>
      <c r="H203" s="209" t="s">
        <v>31</v>
      </c>
      <c r="I203" s="211"/>
      <c r="J203" s="208"/>
      <c r="K203" s="208"/>
      <c r="L203" s="212"/>
      <c r="M203" s="213"/>
      <c r="N203" s="214"/>
      <c r="O203" s="214"/>
      <c r="P203" s="214"/>
      <c r="Q203" s="214"/>
      <c r="R203" s="214"/>
      <c r="S203" s="214"/>
      <c r="T203" s="215"/>
      <c r="AT203" s="216" t="s">
        <v>210</v>
      </c>
      <c r="AU203" s="216" t="s">
        <v>85</v>
      </c>
      <c r="AV203" s="13" t="s">
        <v>83</v>
      </c>
      <c r="AW203" s="13" t="s">
        <v>38</v>
      </c>
      <c r="AX203" s="13" t="s">
        <v>76</v>
      </c>
      <c r="AY203" s="216" t="s">
        <v>152</v>
      </c>
    </row>
    <row r="204" spans="1:65" s="13" customFormat="1" ht="10.199999999999999">
      <c r="B204" s="207"/>
      <c r="C204" s="208"/>
      <c r="D204" s="188" t="s">
        <v>210</v>
      </c>
      <c r="E204" s="209" t="s">
        <v>31</v>
      </c>
      <c r="F204" s="210" t="s">
        <v>1840</v>
      </c>
      <c r="G204" s="208"/>
      <c r="H204" s="209" t="s">
        <v>31</v>
      </c>
      <c r="I204" s="211"/>
      <c r="J204" s="208"/>
      <c r="K204" s="208"/>
      <c r="L204" s="212"/>
      <c r="M204" s="213"/>
      <c r="N204" s="214"/>
      <c r="O204" s="214"/>
      <c r="P204" s="214"/>
      <c r="Q204" s="214"/>
      <c r="R204" s="214"/>
      <c r="S204" s="214"/>
      <c r="T204" s="215"/>
      <c r="AT204" s="216" t="s">
        <v>210</v>
      </c>
      <c r="AU204" s="216" t="s">
        <v>85</v>
      </c>
      <c r="AV204" s="13" t="s">
        <v>83</v>
      </c>
      <c r="AW204" s="13" t="s">
        <v>38</v>
      </c>
      <c r="AX204" s="13" t="s">
        <v>76</v>
      </c>
      <c r="AY204" s="216" t="s">
        <v>152</v>
      </c>
    </row>
    <row r="205" spans="1:65" s="14" customFormat="1" ht="10.199999999999999">
      <c r="B205" s="217"/>
      <c r="C205" s="218"/>
      <c r="D205" s="188" t="s">
        <v>210</v>
      </c>
      <c r="E205" s="219" t="s">
        <v>31</v>
      </c>
      <c r="F205" s="220" t="s">
        <v>1944</v>
      </c>
      <c r="G205" s="218"/>
      <c r="H205" s="221">
        <v>50</v>
      </c>
      <c r="I205" s="222"/>
      <c r="J205" s="218"/>
      <c r="K205" s="218"/>
      <c r="L205" s="223"/>
      <c r="M205" s="224"/>
      <c r="N205" s="225"/>
      <c r="O205" s="225"/>
      <c r="P205" s="225"/>
      <c r="Q205" s="225"/>
      <c r="R205" s="225"/>
      <c r="S205" s="225"/>
      <c r="T205" s="226"/>
      <c r="AT205" s="227" t="s">
        <v>210</v>
      </c>
      <c r="AU205" s="227" t="s">
        <v>85</v>
      </c>
      <c r="AV205" s="14" t="s">
        <v>85</v>
      </c>
      <c r="AW205" s="14" t="s">
        <v>38</v>
      </c>
      <c r="AX205" s="14" t="s">
        <v>83</v>
      </c>
      <c r="AY205" s="227" t="s">
        <v>152</v>
      </c>
    </row>
    <row r="206" spans="1:65" s="2" customFormat="1" ht="16.5" customHeight="1">
      <c r="A206" s="38"/>
      <c r="B206" s="39"/>
      <c r="C206" s="175" t="s">
        <v>601</v>
      </c>
      <c r="D206" s="175" t="s">
        <v>153</v>
      </c>
      <c r="E206" s="176" t="s">
        <v>1945</v>
      </c>
      <c r="F206" s="177" t="s">
        <v>1946</v>
      </c>
      <c r="G206" s="178" t="s">
        <v>207</v>
      </c>
      <c r="H206" s="179">
        <v>40</v>
      </c>
      <c r="I206" s="180"/>
      <c r="J206" s="181">
        <f>ROUND(I206*H206,2)</f>
        <v>0</v>
      </c>
      <c r="K206" s="177" t="s">
        <v>31</v>
      </c>
      <c r="L206" s="43"/>
      <c r="M206" s="182" t="s">
        <v>31</v>
      </c>
      <c r="N206" s="183" t="s">
        <v>47</v>
      </c>
      <c r="O206" s="68"/>
      <c r="P206" s="184">
        <f>O206*H206</f>
        <v>0</v>
      </c>
      <c r="Q206" s="184">
        <v>0</v>
      </c>
      <c r="R206" s="184">
        <f>Q206*H206</f>
        <v>0</v>
      </c>
      <c r="S206" s="184">
        <v>0</v>
      </c>
      <c r="T206" s="185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186" t="s">
        <v>1540</v>
      </c>
      <c r="AT206" s="186" t="s">
        <v>153</v>
      </c>
      <c r="AU206" s="186" t="s">
        <v>85</v>
      </c>
      <c r="AY206" s="20" t="s">
        <v>152</v>
      </c>
      <c r="BE206" s="187">
        <f>IF(N206="základní",J206,0)</f>
        <v>0</v>
      </c>
      <c r="BF206" s="187">
        <f>IF(N206="snížená",J206,0)</f>
        <v>0</v>
      </c>
      <c r="BG206" s="187">
        <f>IF(N206="zákl. přenesená",J206,0)</f>
        <v>0</v>
      </c>
      <c r="BH206" s="187">
        <f>IF(N206="sníž. přenesená",J206,0)</f>
        <v>0</v>
      </c>
      <c r="BI206" s="187">
        <f>IF(N206="nulová",J206,0)</f>
        <v>0</v>
      </c>
      <c r="BJ206" s="20" t="s">
        <v>83</v>
      </c>
      <c r="BK206" s="187">
        <f>ROUND(I206*H206,2)</f>
        <v>0</v>
      </c>
      <c r="BL206" s="20" t="s">
        <v>1540</v>
      </c>
      <c r="BM206" s="186" t="s">
        <v>1947</v>
      </c>
    </row>
    <row r="207" spans="1:65" s="13" customFormat="1" ht="10.199999999999999">
      <c r="B207" s="207"/>
      <c r="C207" s="208"/>
      <c r="D207" s="188" t="s">
        <v>210</v>
      </c>
      <c r="E207" s="209" t="s">
        <v>31</v>
      </c>
      <c r="F207" s="210" t="s">
        <v>1948</v>
      </c>
      <c r="G207" s="208"/>
      <c r="H207" s="209" t="s">
        <v>31</v>
      </c>
      <c r="I207" s="211"/>
      <c r="J207" s="208"/>
      <c r="K207" s="208"/>
      <c r="L207" s="212"/>
      <c r="M207" s="213"/>
      <c r="N207" s="214"/>
      <c r="O207" s="214"/>
      <c r="P207" s="214"/>
      <c r="Q207" s="214"/>
      <c r="R207" s="214"/>
      <c r="S207" s="214"/>
      <c r="T207" s="215"/>
      <c r="AT207" s="216" t="s">
        <v>210</v>
      </c>
      <c r="AU207" s="216" t="s">
        <v>85</v>
      </c>
      <c r="AV207" s="13" t="s">
        <v>83</v>
      </c>
      <c r="AW207" s="13" t="s">
        <v>38</v>
      </c>
      <c r="AX207" s="13" t="s">
        <v>76</v>
      </c>
      <c r="AY207" s="216" t="s">
        <v>152</v>
      </c>
    </row>
    <row r="208" spans="1:65" s="14" customFormat="1" ht="10.199999999999999">
      <c r="B208" s="217"/>
      <c r="C208" s="218"/>
      <c r="D208" s="188" t="s">
        <v>210</v>
      </c>
      <c r="E208" s="219" t="s">
        <v>31</v>
      </c>
      <c r="F208" s="220" t="s">
        <v>1937</v>
      </c>
      <c r="G208" s="218"/>
      <c r="H208" s="221">
        <v>40</v>
      </c>
      <c r="I208" s="222"/>
      <c r="J208" s="218"/>
      <c r="K208" s="218"/>
      <c r="L208" s="223"/>
      <c r="M208" s="224"/>
      <c r="N208" s="225"/>
      <c r="O208" s="225"/>
      <c r="P208" s="225"/>
      <c r="Q208" s="225"/>
      <c r="R208" s="225"/>
      <c r="S208" s="225"/>
      <c r="T208" s="226"/>
      <c r="AT208" s="227" t="s">
        <v>210</v>
      </c>
      <c r="AU208" s="227" t="s">
        <v>85</v>
      </c>
      <c r="AV208" s="14" t="s">
        <v>85</v>
      </c>
      <c r="AW208" s="14" t="s">
        <v>38</v>
      </c>
      <c r="AX208" s="14" t="s">
        <v>83</v>
      </c>
      <c r="AY208" s="227" t="s">
        <v>152</v>
      </c>
    </row>
    <row r="209" spans="1:65" s="11" customFormat="1" ht="22.8" customHeight="1">
      <c r="B209" s="161"/>
      <c r="C209" s="162"/>
      <c r="D209" s="163" t="s">
        <v>75</v>
      </c>
      <c r="E209" s="205" t="s">
        <v>1550</v>
      </c>
      <c r="F209" s="205" t="s">
        <v>1551</v>
      </c>
      <c r="G209" s="162"/>
      <c r="H209" s="162"/>
      <c r="I209" s="165"/>
      <c r="J209" s="206">
        <f>BK209</f>
        <v>0</v>
      </c>
      <c r="K209" s="162"/>
      <c r="L209" s="167"/>
      <c r="M209" s="168"/>
      <c r="N209" s="169"/>
      <c r="O209" s="169"/>
      <c r="P209" s="170">
        <f>SUM(P210:P212)</f>
        <v>0</v>
      </c>
      <c r="Q209" s="169"/>
      <c r="R209" s="170">
        <f>SUM(R210:R212)</f>
        <v>0</v>
      </c>
      <c r="S209" s="169"/>
      <c r="T209" s="171">
        <f>SUM(T210:T212)</f>
        <v>0</v>
      </c>
      <c r="AR209" s="172" t="s">
        <v>157</v>
      </c>
      <c r="AT209" s="173" t="s">
        <v>75</v>
      </c>
      <c r="AU209" s="173" t="s">
        <v>83</v>
      </c>
      <c r="AY209" s="172" t="s">
        <v>152</v>
      </c>
      <c r="BK209" s="174">
        <f>SUM(BK210:BK212)</f>
        <v>0</v>
      </c>
    </row>
    <row r="210" spans="1:65" s="2" customFormat="1" ht="24.15" customHeight="1">
      <c r="A210" s="38"/>
      <c r="B210" s="39"/>
      <c r="C210" s="175" t="s">
        <v>605</v>
      </c>
      <c r="D210" s="175" t="s">
        <v>153</v>
      </c>
      <c r="E210" s="176" t="s">
        <v>1949</v>
      </c>
      <c r="F210" s="177" t="s">
        <v>1950</v>
      </c>
      <c r="G210" s="178" t="s">
        <v>1166</v>
      </c>
      <c r="H210" s="179">
        <v>447.7</v>
      </c>
      <c r="I210" s="180"/>
      <c r="J210" s="181">
        <f>ROUND(I210*H210,2)</f>
        <v>0</v>
      </c>
      <c r="K210" s="177" t="s">
        <v>31</v>
      </c>
      <c r="L210" s="43"/>
      <c r="M210" s="182" t="s">
        <v>31</v>
      </c>
      <c r="N210" s="183" t="s">
        <v>47</v>
      </c>
      <c r="O210" s="68"/>
      <c r="P210" s="184">
        <f>O210*H210</f>
        <v>0</v>
      </c>
      <c r="Q210" s="184">
        <v>0</v>
      </c>
      <c r="R210" s="184">
        <f>Q210*H210</f>
        <v>0</v>
      </c>
      <c r="S210" s="184">
        <v>0</v>
      </c>
      <c r="T210" s="185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186" t="s">
        <v>157</v>
      </c>
      <c r="AT210" s="186" t="s">
        <v>153</v>
      </c>
      <c r="AU210" s="186" t="s">
        <v>85</v>
      </c>
      <c r="AY210" s="20" t="s">
        <v>152</v>
      </c>
      <c r="BE210" s="187">
        <f>IF(N210="základní",J210,0)</f>
        <v>0</v>
      </c>
      <c r="BF210" s="187">
        <f>IF(N210="snížená",J210,0)</f>
        <v>0</v>
      </c>
      <c r="BG210" s="187">
        <f>IF(N210="zákl. přenesená",J210,0)</f>
        <v>0</v>
      </c>
      <c r="BH210" s="187">
        <f>IF(N210="sníž. přenesená",J210,0)</f>
        <v>0</v>
      </c>
      <c r="BI210" s="187">
        <f>IF(N210="nulová",J210,0)</f>
        <v>0</v>
      </c>
      <c r="BJ210" s="20" t="s">
        <v>83</v>
      </c>
      <c r="BK210" s="187">
        <f>ROUND(I210*H210,2)</f>
        <v>0</v>
      </c>
      <c r="BL210" s="20" t="s">
        <v>157</v>
      </c>
      <c r="BM210" s="186" t="s">
        <v>1951</v>
      </c>
    </row>
    <row r="211" spans="1:65" s="2" customFormat="1" ht="24.15" customHeight="1">
      <c r="A211" s="38"/>
      <c r="B211" s="39"/>
      <c r="C211" s="175" t="s">
        <v>611</v>
      </c>
      <c r="D211" s="175" t="s">
        <v>153</v>
      </c>
      <c r="E211" s="176" t="s">
        <v>1952</v>
      </c>
      <c r="F211" s="177" t="s">
        <v>1953</v>
      </c>
      <c r="G211" s="178" t="s">
        <v>1166</v>
      </c>
      <c r="H211" s="179">
        <v>4029.3</v>
      </c>
      <c r="I211" s="180"/>
      <c r="J211" s="181">
        <f>ROUND(I211*H211,2)</f>
        <v>0</v>
      </c>
      <c r="K211" s="177" t="s">
        <v>31</v>
      </c>
      <c r="L211" s="43"/>
      <c r="M211" s="182" t="s">
        <v>31</v>
      </c>
      <c r="N211" s="183" t="s">
        <v>47</v>
      </c>
      <c r="O211" s="68"/>
      <c r="P211" s="184">
        <f>O211*H211</f>
        <v>0</v>
      </c>
      <c r="Q211" s="184">
        <v>0</v>
      </c>
      <c r="R211" s="184">
        <f>Q211*H211</f>
        <v>0</v>
      </c>
      <c r="S211" s="184">
        <v>0</v>
      </c>
      <c r="T211" s="185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186" t="s">
        <v>157</v>
      </c>
      <c r="AT211" s="186" t="s">
        <v>153</v>
      </c>
      <c r="AU211" s="186" t="s">
        <v>85</v>
      </c>
      <c r="AY211" s="20" t="s">
        <v>152</v>
      </c>
      <c r="BE211" s="187">
        <f>IF(N211="základní",J211,0)</f>
        <v>0</v>
      </c>
      <c r="BF211" s="187">
        <f>IF(N211="snížená",J211,0)</f>
        <v>0</v>
      </c>
      <c r="BG211" s="187">
        <f>IF(N211="zákl. přenesená",J211,0)</f>
        <v>0</v>
      </c>
      <c r="BH211" s="187">
        <f>IF(N211="sníž. přenesená",J211,0)</f>
        <v>0</v>
      </c>
      <c r="BI211" s="187">
        <f>IF(N211="nulová",J211,0)</f>
        <v>0</v>
      </c>
      <c r="BJ211" s="20" t="s">
        <v>83</v>
      </c>
      <c r="BK211" s="187">
        <f>ROUND(I211*H211,2)</f>
        <v>0</v>
      </c>
      <c r="BL211" s="20" t="s">
        <v>157</v>
      </c>
      <c r="BM211" s="186" t="s">
        <v>1954</v>
      </c>
    </row>
    <row r="212" spans="1:65" s="14" customFormat="1" ht="10.199999999999999">
      <c r="B212" s="217"/>
      <c r="C212" s="218"/>
      <c r="D212" s="188" t="s">
        <v>210</v>
      </c>
      <c r="E212" s="219" t="s">
        <v>31</v>
      </c>
      <c r="F212" s="220" t="s">
        <v>1955</v>
      </c>
      <c r="G212" s="218"/>
      <c r="H212" s="221">
        <v>4029.3</v>
      </c>
      <c r="I212" s="222"/>
      <c r="J212" s="218"/>
      <c r="K212" s="218"/>
      <c r="L212" s="223"/>
      <c r="M212" s="224"/>
      <c r="N212" s="225"/>
      <c r="O212" s="225"/>
      <c r="P212" s="225"/>
      <c r="Q212" s="225"/>
      <c r="R212" s="225"/>
      <c r="S212" s="225"/>
      <c r="T212" s="226"/>
      <c r="AT212" s="227" t="s">
        <v>210</v>
      </c>
      <c r="AU212" s="227" t="s">
        <v>85</v>
      </c>
      <c r="AV212" s="14" t="s">
        <v>85</v>
      </c>
      <c r="AW212" s="14" t="s">
        <v>38</v>
      </c>
      <c r="AX212" s="14" t="s">
        <v>83</v>
      </c>
      <c r="AY212" s="227" t="s">
        <v>152</v>
      </c>
    </row>
    <row r="213" spans="1:65" s="11" customFormat="1" ht="22.8" customHeight="1">
      <c r="B213" s="161"/>
      <c r="C213" s="162"/>
      <c r="D213" s="163" t="s">
        <v>75</v>
      </c>
      <c r="E213" s="205" t="s">
        <v>1128</v>
      </c>
      <c r="F213" s="205" t="s">
        <v>1129</v>
      </c>
      <c r="G213" s="162"/>
      <c r="H213" s="162"/>
      <c r="I213" s="165"/>
      <c r="J213" s="206">
        <f>BK213</f>
        <v>0</v>
      </c>
      <c r="K213" s="162"/>
      <c r="L213" s="167"/>
      <c r="M213" s="168"/>
      <c r="N213" s="169"/>
      <c r="O213" s="169"/>
      <c r="P213" s="170">
        <f>P214</f>
        <v>0</v>
      </c>
      <c r="Q213" s="169"/>
      <c r="R213" s="170">
        <f>R214</f>
        <v>0</v>
      </c>
      <c r="S213" s="169"/>
      <c r="T213" s="171">
        <f>T214</f>
        <v>0</v>
      </c>
      <c r="AR213" s="172" t="s">
        <v>157</v>
      </c>
      <c r="AT213" s="173" t="s">
        <v>75</v>
      </c>
      <c r="AU213" s="173" t="s">
        <v>83</v>
      </c>
      <c r="AY213" s="172" t="s">
        <v>152</v>
      </c>
      <c r="BK213" s="174">
        <f>BK214</f>
        <v>0</v>
      </c>
    </row>
    <row r="214" spans="1:65" s="2" customFormat="1" ht="24.15" customHeight="1">
      <c r="A214" s="38"/>
      <c r="B214" s="39"/>
      <c r="C214" s="175" t="s">
        <v>618</v>
      </c>
      <c r="D214" s="175" t="s">
        <v>153</v>
      </c>
      <c r="E214" s="176" t="s">
        <v>1956</v>
      </c>
      <c r="F214" s="177" t="s">
        <v>1957</v>
      </c>
      <c r="G214" s="178" t="s">
        <v>1166</v>
      </c>
      <c r="H214" s="179">
        <v>523.62400000000002</v>
      </c>
      <c r="I214" s="180"/>
      <c r="J214" s="181">
        <f>ROUND(I214*H214,2)</f>
        <v>0</v>
      </c>
      <c r="K214" s="177" t="s">
        <v>31</v>
      </c>
      <c r="L214" s="43"/>
      <c r="M214" s="182" t="s">
        <v>31</v>
      </c>
      <c r="N214" s="183" t="s">
        <v>47</v>
      </c>
      <c r="O214" s="68"/>
      <c r="P214" s="184">
        <f>O214*H214</f>
        <v>0</v>
      </c>
      <c r="Q214" s="184">
        <v>0</v>
      </c>
      <c r="R214" s="184">
        <f>Q214*H214</f>
        <v>0</v>
      </c>
      <c r="S214" s="184">
        <v>0</v>
      </c>
      <c r="T214" s="185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186" t="s">
        <v>157</v>
      </c>
      <c r="AT214" s="186" t="s">
        <v>153</v>
      </c>
      <c r="AU214" s="186" t="s">
        <v>85</v>
      </c>
      <c r="AY214" s="20" t="s">
        <v>152</v>
      </c>
      <c r="BE214" s="187">
        <f>IF(N214="základní",J214,0)</f>
        <v>0</v>
      </c>
      <c r="BF214" s="187">
        <f>IF(N214="snížená",J214,0)</f>
        <v>0</v>
      </c>
      <c r="BG214" s="187">
        <f>IF(N214="zákl. přenesená",J214,0)</f>
        <v>0</v>
      </c>
      <c r="BH214" s="187">
        <f>IF(N214="sníž. přenesená",J214,0)</f>
        <v>0</v>
      </c>
      <c r="BI214" s="187">
        <f>IF(N214="nulová",J214,0)</f>
        <v>0</v>
      </c>
      <c r="BJ214" s="20" t="s">
        <v>83</v>
      </c>
      <c r="BK214" s="187">
        <f>ROUND(I214*H214,2)</f>
        <v>0</v>
      </c>
      <c r="BL214" s="20" t="s">
        <v>157</v>
      </c>
      <c r="BM214" s="186" t="s">
        <v>1958</v>
      </c>
    </row>
    <row r="215" spans="1:65" s="11" customFormat="1" ht="25.95" customHeight="1">
      <c r="B215" s="161"/>
      <c r="C215" s="162"/>
      <c r="D215" s="163" t="s">
        <v>75</v>
      </c>
      <c r="E215" s="164" t="s">
        <v>1161</v>
      </c>
      <c r="F215" s="164" t="s">
        <v>1162</v>
      </c>
      <c r="G215" s="162"/>
      <c r="H215" s="162"/>
      <c r="I215" s="165"/>
      <c r="J215" s="166">
        <f>BK215</f>
        <v>0</v>
      </c>
      <c r="K215" s="162"/>
      <c r="L215" s="167"/>
      <c r="M215" s="168"/>
      <c r="N215" s="169"/>
      <c r="O215" s="169"/>
      <c r="P215" s="170">
        <f>SUM(P216:P225)</f>
        <v>0</v>
      </c>
      <c r="Q215" s="169"/>
      <c r="R215" s="170">
        <f>SUM(R216:R225)</f>
        <v>0</v>
      </c>
      <c r="S215" s="169"/>
      <c r="T215" s="171">
        <f>SUM(T216:T225)</f>
        <v>0</v>
      </c>
      <c r="AR215" s="172" t="s">
        <v>157</v>
      </c>
      <c r="AT215" s="173" t="s">
        <v>75</v>
      </c>
      <c r="AU215" s="173" t="s">
        <v>76</v>
      </c>
      <c r="AY215" s="172" t="s">
        <v>152</v>
      </c>
      <c r="BK215" s="174">
        <f>SUM(BK216:BK225)</f>
        <v>0</v>
      </c>
    </row>
    <row r="216" spans="1:65" s="2" customFormat="1" ht="24.15" customHeight="1">
      <c r="A216" s="38"/>
      <c r="B216" s="39"/>
      <c r="C216" s="175" t="s">
        <v>624</v>
      </c>
      <c r="D216" s="175" t="s">
        <v>153</v>
      </c>
      <c r="E216" s="176" t="s">
        <v>1959</v>
      </c>
      <c r="F216" s="177" t="s">
        <v>1960</v>
      </c>
      <c r="G216" s="178" t="s">
        <v>1166</v>
      </c>
      <c r="H216" s="179">
        <v>16.25</v>
      </c>
      <c r="I216" s="180"/>
      <c r="J216" s="181">
        <f>ROUND(I216*H216,2)</f>
        <v>0</v>
      </c>
      <c r="K216" s="177" t="s">
        <v>31</v>
      </c>
      <c r="L216" s="43"/>
      <c r="M216" s="182" t="s">
        <v>31</v>
      </c>
      <c r="N216" s="183" t="s">
        <v>47</v>
      </c>
      <c r="O216" s="68"/>
      <c r="P216" s="184">
        <f>O216*H216</f>
        <v>0</v>
      </c>
      <c r="Q216" s="184">
        <v>0</v>
      </c>
      <c r="R216" s="184">
        <f>Q216*H216</f>
        <v>0</v>
      </c>
      <c r="S216" s="184">
        <v>0</v>
      </c>
      <c r="T216" s="185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186" t="s">
        <v>157</v>
      </c>
      <c r="AT216" s="186" t="s">
        <v>153</v>
      </c>
      <c r="AU216" s="186" t="s">
        <v>83</v>
      </c>
      <c r="AY216" s="20" t="s">
        <v>152</v>
      </c>
      <c r="BE216" s="187">
        <f>IF(N216="základní",J216,0)</f>
        <v>0</v>
      </c>
      <c r="BF216" s="187">
        <f>IF(N216="snížená",J216,0)</f>
        <v>0</v>
      </c>
      <c r="BG216" s="187">
        <f>IF(N216="zákl. přenesená",J216,0)</f>
        <v>0</v>
      </c>
      <c r="BH216" s="187">
        <f>IF(N216="sníž. přenesená",J216,0)</f>
        <v>0</v>
      </c>
      <c r="BI216" s="187">
        <f>IF(N216="nulová",J216,0)</f>
        <v>0</v>
      </c>
      <c r="BJ216" s="20" t="s">
        <v>83</v>
      </c>
      <c r="BK216" s="187">
        <f>ROUND(I216*H216,2)</f>
        <v>0</v>
      </c>
      <c r="BL216" s="20" t="s">
        <v>157</v>
      </c>
      <c r="BM216" s="186" t="s">
        <v>1961</v>
      </c>
    </row>
    <row r="217" spans="1:65" s="2" customFormat="1" ht="24.15" customHeight="1">
      <c r="A217" s="38"/>
      <c r="B217" s="39"/>
      <c r="C217" s="175" t="s">
        <v>634</v>
      </c>
      <c r="D217" s="175" t="s">
        <v>153</v>
      </c>
      <c r="E217" s="176" t="s">
        <v>1962</v>
      </c>
      <c r="F217" s="177" t="s">
        <v>1963</v>
      </c>
      <c r="G217" s="178" t="s">
        <v>1166</v>
      </c>
      <c r="H217" s="179">
        <v>86</v>
      </c>
      <c r="I217" s="180"/>
      <c r="J217" s="181">
        <f>ROUND(I217*H217,2)</f>
        <v>0</v>
      </c>
      <c r="K217" s="177" t="s">
        <v>31</v>
      </c>
      <c r="L217" s="43"/>
      <c r="M217" s="182" t="s">
        <v>31</v>
      </c>
      <c r="N217" s="183" t="s">
        <v>47</v>
      </c>
      <c r="O217" s="68"/>
      <c r="P217" s="184">
        <f>O217*H217</f>
        <v>0</v>
      </c>
      <c r="Q217" s="184">
        <v>0</v>
      </c>
      <c r="R217" s="184">
        <f>Q217*H217</f>
        <v>0</v>
      </c>
      <c r="S217" s="184">
        <v>0</v>
      </c>
      <c r="T217" s="185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186" t="s">
        <v>157</v>
      </c>
      <c r="AT217" s="186" t="s">
        <v>153</v>
      </c>
      <c r="AU217" s="186" t="s">
        <v>83</v>
      </c>
      <c r="AY217" s="20" t="s">
        <v>152</v>
      </c>
      <c r="BE217" s="187">
        <f>IF(N217="základní",J217,0)</f>
        <v>0</v>
      </c>
      <c r="BF217" s="187">
        <f>IF(N217="snížená",J217,0)</f>
        <v>0</v>
      </c>
      <c r="BG217" s="187">
        <f>IF(N217="zákl. přenesená",J217,0)</f>
        <v>0</v>
      </c>
      <c r="BH217" s="187">
        <f>IF(N217="sníž. přenesená",J217,0)</f>
        <v>0</v>
      </c>
      <c r="BI217" s="187">
        <f>IF(N217="nulová",J217,0)</f>
        <v>0</v>
      </c>
      <c r="BJ217" s="20" t="s">
        <v>83</v>
      </c>
      <c r="BK217" s="187">
        <f>ROUND(I217*H217,2)</f>
        <v>0</v>
      </c>
      <c r="BL217" s="20" t="s">
        <v>157</v>
      </c>
      <c r="BM217" s="186" t="s">
        <v>1964</v>
      </c>
    </row>
    <row r="218" spans="1:65" s="2" customFormat="1" ht="24.15" customHeight="1">
      <c r="A218" s="38"/>
      <c r="B218" s="39"/>
      <c r="C218" s="175" t="s">
        <v>638</v>
      </c>
      <c r="D218" s="175" t="s">
        <v>153</v>
      </c>
      <c r="E218" s="176" t="s">
        <v>1965</v>
      </c>
      <c r="F218" s="177" t="s">
        <v>1966</v>
      </c>
      <c r="G218" s="178" t="s">
        <v>1166</v>
      </c>
      <c r="H218" s="179">
        <v>114.9</v>
      </c>
      <c r="I218" s="180"/>
      <c r="J218" s="181">
        <f>ROUND(I218*H218,2)</f>
        <v>0</v>
      </c>
      <c r="K218" s="177" t="s">
        <v>31</v>
      </c>
      <c r="L218" s="43"/>
      <c r="M218" s="182" t="s">
        <v>31</v>
      </c>
      <c r="N218" s="183" t="s">
        <v>47</v>
      </c>
      <c r="O218" s="68"/>
      <c r="P218" s="184">
        <f>O218*H218</f>
        <v>0</v>
      </c>
      <c r="Q218" s="184">
        <v>0</v>
      </c>
      <c r="R218" s="184">
        <f>Q218*H218</f>
        <v>0</v>
      </c>
      <c r="S218" s="184">
        <v>0</v>
      </c>
      <c r="T218" s="185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186" t="s">
        <v>157</v>
      </c>
      <c r="AT218" s="186" t="s">
        <v>153</v>
      </c>
      <c r="AU218" s="186" t="s">
        <v>83</v>
      </c>
      <c r="AY218" s="20" t="s">
        <v>152</v>
      </c>
      <c r="BE218" s="187">
        <f>IF(N218="základní",J218,0)</f>
        <v>0</v>
      </c>
      <c r="BF218" s="187">
        <f>IF(N218="snížená",J218,0)</f>
        <v>0</v>
      </c>
      <c r="BG218" s="187">
        <f>IF(N218="zákl. přenesená",J218,0)</f>
        <v>0</v>
      </c>
      <c r="BH218" s="187">
        <f>IF(N218="sníž. přenesená",J218,0)</f>
        <v>0</v>
      </c>
      <c r="BI218" s="187">
        <f>IF(N218="nulová",J218,0)</f>
        <v>0</v>
      </c>
      <c r="BJ218" s="20" t="s">
        <v>83</v>
      </c>
      <c r="BK218" s="187">
        <f>ROUND(I218*H218,2)</f>
        <v>0</v>
      </c>
      <c r="BL218" s="20" t="s">
        <v>157</v>
      </c>
      <c r="BM218" s="186" t="s">
        <v>1967</v>
      </c>
    </row>
    <row r="219" spans="1:65" s="14" customFormat="1" ht="10.199999999999999">
      <c r="B219" s="217"/>
      <c r="C219" s="218"/>
      <c r="D219" s="188" t="s">
        <v>210</v>
      </c>
      <c r="E219" s="219" t="s">
        <v>31</v>
      </c>
      <c r="F219" s="220" t="s">
        <v>1968</v>
      </c>
      <c r="G219" s="218"/>
      <c r="H219" s="221">
        <v>114.9</v>
      </c>
      <c r="I219" s="222"/>
      <c r="J219" s="218"/>
      <c r="K219" s="218"/>
      <c r="L219" s="223"/>
      <c r="M219" s="224"/>
      <c r="N219" s="225"/>
      <c r="O219" s="225"/>
      <c r="P219" s="225"/>
      <c r="Q219" s="225"/>
      <c r="R219" s="225"/>
      <c r="S219" s="225"/>
      <c r="T219" s="226"/>
      <c r="AT219" s="227" t="s">
        <v>210</v>
      </c>
      <c r="AU219" s="227" t="s">
        <v>83</v>
      </c>
      <c r="AV219" s="14" t="s">
        <v>85</v>
      </c>
      <c r="AW219" s="14" t="s">
        <v>38</v>
      </c>
      <c r="AX219" s="14" t="s">
        <v>83</v>
      </c>
      <c r="AY219" s="227" t="s">
        <v>152</v>
      </c>
    </row>
    <row r="220" spans="1:65" s="2" customFormat="1" ht="24.15" customHeight="1">
      <c r="A220" s="38"/>
      <c r="B220" s="39"/>
      <c r="C220" s="175" t="s">
        <v>642</v>
      </c>
      <c r="D220" s="175" t="s">
        <v>153</v>
      </c>
      <c r="E220" s="176" t="s">
        <v>1969</v>
      </c>
      <c r="F220" s="177" t="s">
        <v>1165</v>
      </c>
      <c r="G220" s="178" t="s">
        <v>1166</v>
      </c>
      <c r="H220" s="179">
        <v>270.55</v>
      </c>
      <c r="I220" s="180"/>
      <c r="J220" s="181">
        <f>ROUND(I220*H220,2)</f>
        <v>0</v>
      </c>
      <c r="K220" s="177" t="s">
        <v>31</v>
      </c>
      <c r="L220" s="43"/>
      <c r="M220" s="182" t="s">
        <v>31</v>
      </c>
      <c r="N220" s="183" t="s">
        <v>47</v>
      </c>
      <c r="O220" s="68"/>
      <c r="P220" s="184">
        <f>O220*H220</f>
        <v>0</v>
      </c>
      <c r="Q220" s="184">
        <v>0</v>
      </c>
      <c r="R220" s="184">
        <f>Q220*H220</f>
        <v>0</v>
      </c>
      <c r="S220" s="184">
        <v>0</v>
      </c>
      <c r="T220" s="185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186" t="s">
        <v>157</v>
      </c>
      <c r="AT220" s="186" t="s">
        <v>153</v>
      </c>
      <c r="AU220" s="186" t="s">
        <v>83</v>
      </c>
      <c r="AY220" s="20" t="s">
        <v>152</v>
      </c>
      <c r="BE220" s="187">
        <f>IF(N220="základní",J220,0)</f>
        <v>0</v>
      </c>
      <c r="BF220" s="187">
        <f>IF(N220="snížená",J220,0)</f>
        <v>0</v>
      </c>
      <c r="BG220" s="187">
        <f>IF(N220="zákl. přenesená",J220,0)</f>
        <v>0</v>
      </c>
      <c r="BH220" s="187">
        <f>IF(N220="sníž. přenesená",J220,0)</f>
        <v>0</v>
      </c>
      <c r="BI220" s="187">
        <f>IF(N220="nulová",J220,0)</f>
        <v>0</v>
      </c>
      <c r="BJ220" s="20" t="s">
        <v>83</v>
      </c>
      <c r="BK220" s="187">
        <f>ROUND(I220*H220,2)</f>
        <v>0</v>
      </c>
      <c r="BL220" s="20" t="s">
        <v>157</v>
      </c>
      <c r="BM220" s="186" t="s">
        <v>1970</v>
      </c>
    </row>
    <row r="221" spans="1:65" s="14" customFormat="1" ht="10.199999999999999">
      <c r="B221" s="217"/>
      <c r="C221" s="218"/>
      <c r="D221" s="188" t="s">
        <v>210</v>
      </c>
      <c r="E221" s="219" t="s">
        <v>1971</v>
      </c>
      <c r="F221" s="220" t="s">
        <v>1972</v>
      </c>
      <c r="G221" s="218"/>
      <c r="H221" s="221">
        <v>230.55</v>
      </c>
      <c r="I221" s="222"/>
      <c r="J221" s="218"/>
      <c r="K221" s="218"/>
      <c r="L221" s="223"/>
      <c r="M221" s="224"/>
      <c r="N221" s="225"/>
      <c r="O221" s="225"/>
      <c r="P221" s="225"/>
      <c r="Q221" s="225"/>
      <c r="R221" s="225"/>
      <c r="S221" s="225"/>
      <c r="T221" s="226"/>
      <c r="AT221" s="227" t="s">
        <v>210</v>
      </c>
      <c r="AU221" s="227" t="s">
        <v>83</v>
      </c>
      <c r="AV221" s="14" t="s">
        <v>85</v>
      </c>
      <c r="AW221" s="14" t="s">
        <v>38</v>
      </c>
      <c r="AX221" s="14" t="s">
        <v>76</v>
      </c>
      <c r="AY221" s="227" t="s">
        <v>152</v>
      </c>
    </row>
    <row r="222" spans="1:65" s="13" customFormat="1" ht="10.199999999999999">
      <c r="B222" s="207"/>
      <c r="C222" s="208"/>
      <c r="D222" s="188" t="s">
        <v>210</v>
      </c>
      <c r="E222" s="209" t="s">
        <v>31</v>
      </c>
      <c r="F222" s="210" t="s">
        <v>1839</v>
      </c>
      <c r="G222" s="208"/>
      <c r="H222" s="209" t="s">
        <v>31</v>
      </c>
      <c r="I222" s="211"/>
      <c r="J222" s="208"/>
      <c r="K222" s="208"/>
      <c r="L222" s="212"/>
      <c r="M222" s="213"/>
      <c r="N222" s="214"/>
      <c r="O222" s="214"/>
      <c r="P222" s="214"/>
      <c r="Q222" s="214"/>
      <c r="R222" s="214"/>
      <c r="S222" s="214"/>
      <c r="T222" s="215"/>
      <c r="AT222" s="216" t="s">
        <v>210</v>
      </c>
      <c r="AU222" s="216" t="s">
        <v>83</v>
      </c>
      <c r="AV222" s="13" t="s">
        <v>83</v>
      </c>
      <c r="AW222" s="13" t="s">
        <v>38</v>
      </c>
      <c r="AX222" s="13" t="s">
        <v>76</v>
      </c>
      <c r="AY222" s="216" t="s">
        <v>152</v>
      </c>
    </row>
    <row r="223" spans="1:65" s="13" customFormat="1" ht="10.199999999999999">
      <c r="B223" s="207"/>
      <c r="C223" s="208"/>
      <c r="D223" s="188" t="s">
        <v>210</v>
      </c>
      <c r="E223" s="209" t="s">
        <v>31</v>
      </c>
      <c r="F223" s="210" t="s">
        <v>1840</v>
      </c>
      <c r="G223" s="208"/>
      <c r="H223" s="209" t="s">
        <v>31</v>
      </c>
      <c r="I223" s="211"/>
      <c r="J223" s="208"/>
      <c r="K223" s="208"/>
      <c r="L223" s="212"/>
      <c r="M223" s="213"/>
      <c r="N223" s="214"/>
      <c r="O223" s="214"/>
      <c r="P223" s="214"/>
      <c r="Q223" s="214"/>
      <c r="R223" s="214"/>
      <c r="S223" s="214"/>
      <c r="T223" s="215"/>
      <c r="AT223" s="216" t="s">
        <v>210</v>
      </c>
      <c r="AU223" s="216" t="s">
        <v>83</v>
      </c>
      <c r="AV223" s="13" t="s">
        <v>83</v>
      </c>
      <c r="AW223" s="13" t="s">
        <v>38</v>
      </c>
      <c r="AX223" s="13" t="s">
        <v>76</v>
      </c>
      <c r="AY223" s="216" t="s">
        <v>152</v>
      </c>
    </row>
    <row r="224" spans="1:65" s="14" customFormat="1" ht="10.199999999999999">
      <c r="B224" s="217"/>
      <c r="C224" s="218"/>
      <c r="D224" s="188" t="s">
        <v>210</v>
      </c>
      <c r="E224" s="219" t="s">
        <v>1973</v>
      </c>
      <c r="F224" s="220" t="s">
        <v>1974</v>
      </c>
      <c r="G224" s="218"/>
      <c r="H224" s="221">
        <v>40</v>
      </c>
      <c r="I224" s="222"/>
      <c r="J224" s="218"/>
      <c r="K224" s="218"/>
      <c r="L224" s="223"/>
      <c r="M224" s="224"/>
      <c r="N224" s="225"/>
      <c r="O224" s="225"/>
      <c r="P224" s="225"/>
      <c r="Q224" s="225"/>
      <c r="R224" s="225"/>
      <c r="S224" s="225"/>
      <c r="T224" s="226"/>
      <c r="AT224" s="227" t="s">
        <v>210</v>
      </c>
      <c r="AU224" s="227" t="s">
        <v>83</v>
      </c>
      <c r="AV224" s="14" t="s">
        <v>85</v>
      </c>
      <c r="AW224" s="14" t="s">
        <v>38</v>
      </c>
      <c r="AX224" s="14" t="s">
        <v>76</v>
      </c>
      <c r="AY224" s="227" t="s">
        <v>152</v>
      </c>
    </row>
    <row r="225" spans="1:51" s="15" customFormat="1" ht="10.199999999999999">
      <c r="B225" s="228"/>
      <c r="C225" s="229"/>
      <c r="D225" s="188" t="s">
        <v>210</v>
      </c>
      <c r="E225" s="230" t="s">
        <v>31</v>
      </c>
      <c r="F225" s="231" t="s">
        <v>223</v>
      </c>
      <c r="G225" s="229"/>
      <c r="H225" s="232">
        <v>270.55</v>
      </c>
      <c r="I225" s="233"/>
      <c r="J225" s="229"/>
      <c r="K225" s="229"/>
      <c r="L225" s="234"/>
      <c r="M225" s="249"/>
      <c r="N225" s="250"/>
      <c r="O225" s="250"/>
      <c r="P225" s="250"/>
      <c r="Q225" s="250"/>
      <c r="R225" s="250"/>
      <c r="S225" s="250"/>
      <c r="T225" s="251"/>
      <c r="AT225" s="238" t="s">
        <v>210</v>
      </c>
      <c r="AU225" s="238" t="s">
        <v>83</v>
      </c>
      <c r="AV225" s="15" t="s">
        <v>157</v>
      </c>
      <c r="AW225" s="15" t="s">
        <v>38</v>
      </c>
      <c r="AX225" s="15" t="s">
        <v>83</v>
      </c>
      <c r="AY225" s="238" t="s">
        <v>152</v>
      </c>
    </row>
    <row r="226" spans="1:51" s="2" customFormat="1" ht="6.9" customHeight="1">
      <c r="A226" s="38"/>
      <c r="B226" s="51"/>
      <c r="C226" s="52"/>
      <c r="D226" s="52"/>
      <c r="E226" s="52"/>
      <c r="F226" s="52"/>
      <c r="G226" s="52"/>
      <c r="H226" s="52"/>
      <c r="I226" s="52"/>
      <c r="J226" s="52"/>
      <c r="K226" s="52"/>
      <c r="L226" s="43"/>
      <c r="M226" s="38"/>
      <c r="O226" s="38"/>
      <c r="P226" s="38"/>
      <c r="Q226" s="38"/>
      <c r="R226" s="38"/>
      <c r="S226" s="38"/>
      <c r="T226" s="38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</row>
  </sheetData>
  <sheetProtection algorithmName="SHA-512" hashValue="qo4CjVUwITi2Ov4aQ1P/F849tGpa153uNxBdCvRWkYZF5egG5fu0b7YbMitMxAnQsOlH3zi++sEWSQpIwf+h/g==" saltValue="Cj2FtQn1R9PapDbPGKC7PWGW67kxdiS8gU8hRr8XpBIGgFWaV8ShsrClhz6zqj8RJ127mpewXpx54Hhfvy2QEg==" spinCount="100000" sheet="1" objects="1" scenarios="1" formatColumns="0" formatRows="0" autoFilter="0"/>
  <autoFilter ref="C92:K225" xr:uid="{00000000-0009-0000-0000-000009000000}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BM263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56" s="1" customFormat="1" ht="36.9" customHeight="1">
      <c r="L2" s="394"/>
      <c r="M2" s="394"/>
      <c r="N2" s="394"/>
      <c r="O2" s="394"/>
      <c r="P2" s="394"/>
      <c r="Q2" s="394"/>
      <c r="R2" s="394"/>
      <c r="S2" s="394"/>
      <c r="T2" s="394"/>
      <c r="U2" s="394"/>
      <c r="V2" s="394"/>
      <c r="AT2" s="20" t="s">
        <v>120</v>
      </c>
      <c r="AZ2" s="263" t="s">
        <v>1975</v>
      </c>
      <c r="BA2" s="263" t="s">
        <v>1976</v>
      </c>
      <c r="BB2" s="263" t="s">
        <v>207</v>
      </c>
      <c r="BC2" s="263" t="s">
        <v>1977</v>
      </c>
      <c r="BD2" s="263" t="s">
        <v>85</v>
      </c>
    </row>
    <row r="3" spans="1:56" s="1" customFormat="1" ht="6.9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23"/>
      <c r="AT3" s="20" t="s">
        <v>85</v>
      </c>
    </row>
    <row r="4" spans="1:56" s="1" customFormat="1" ht="24.9" customHeight="1">
      <c r="B4" s="23"/>
      <c r="D4" s="114" t="s">
        <v>128</v>
      </c>
      <c r="L4" s="23"/>
      <c r="M4" s="115" t="s">
        <v>10</v>
      </c>
      <c r="AT4" s="20" t="s">
        <v>4</v>
      </c>
    </row>
    <row r="5" spans="1:56" s="1" customFormat="1" ht="6.9" customHeight="1">
      <c r="B5" s="23"/>
      <c r="L5" s="23"/>
    </row>
    <row r="6" spans="1:56" s="1" customFormat="1" ht="12" customHeight="1">
      <c r="B6" s="23"/>
      <c r="D6" s="116" t="s">
        <v>16</v>
      </c>
      <c r="L6" s="23"/>
    </row>
    <row r="7" spans="1:56" s="1" customFormat="1" ht="16.5" customHeight="1">
      <c r="B7" s="23"/>
      <c r="E7" s="411" t="str">
        <f>'Rekapitulace stavby'!K6</f>
        <v>ÚČOV nát. lab. LB - Odvodnění v areálu Ekotechnického muzea</v>
      </c>
      <c r="F7" s="412"/>
      <c r="G7" s="412"/>
      <c r="H7" s="412"/>
      <c r="L7" s="23"/>
    </row>
    <row r="8" spans="1:56" s="1" customFormat="1" ht="12" customHeight="1">
      <c r="B8" s="23"/>
      <c r="D8" s="116" t="s">
        <v>129</v>
      </c>
      <c r="L8" s="23"/>
    </row>
    <row r="9" spans="1:56" s="2" customFormat="1" ht="16.5" customHeight="1">
      <c r="A9" s="38"/>
      <c r="B9" s="43"/>
      <c r="C9" s="38"/>
      <c r="D9" s="38"/>
      <c r="E9" s="411" t="s">
        <v>667</v>
      </c>
      <c r="F9" s="413"/>
      <c r="G9" s="413"/>
      <c r="H9" s="413"/>
      <c r="I9" s="38"/>
      <c r="J9" s="38"/>
      <c r="K9" s="38"/>
      <c r="L9" s="11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pans="1:56" s="2" customFormat="1" ht="12" customHeight="1">
      <c r="A10" s="38"/>
      <c r="B10" s="43"/>
      <c r="C10" s="38"/>
      <c r="D10" s="116" t="s">
        <v>131</v>
      </c>
      <c r="E10" s="38"/>
      <c r="F10" s="38"/>
      <c r="G10" s="38"/>
      <c r="H10" s="38"/>
      <c r="I10" s="38"/>
      <c r="J10" s="38"/>
      <c r="K10" s="38"/>
      <c r="L10" s="11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pans="1:56" s="2" customFormat="1" ht="16.5" customHeight="1">
      <c r="A11" s="38"/>
      <c r="B11" s="43"/>
      <c r="C11" s="38"/>
      <c r="D11" s="38"/>
      <c r="E11" s="414" t="s">
        <v>1978</v>
      </c>
      <c r="F11" s="413"/>
      <c r="G11" s="413"/>
      <c r="H11" s="413"/>
      <c r="I11" s="38"/>
      <c r="J11" s="38"/>
      <c r="K11" s="38"/>
      <c r="L11" s="11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pans="1:56" s="2" customFormat="1" ht="10.199999999999999">
      <c r="A12" s="38"/>
      <c r="B12" s="43"/>
      <c r="C12" s="38"/>
      <c r="D12" s="38"/>
      <c r="E12" s="38"/>
      <c r="F12" s="38"/>
      <c r="G12" s="38"/>
      <c r="H12" s="38"/>
      <c r="I12" s="38"/>
      <c r="J12" s="38"/>
      <c r="K12" s="38"/>
      <c r="L12" s="11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pans="1:56" s="2" customFormat="1" ht="12" customHeight="1">
      <c r="A13" s="38"/>
      <c r="B13" s="43"/>
      <c r="C13" s="38"/>
      <c r="D13" s="116" t="s">
        <v>18</v>
      </c>
      <c r="E13" s="38"/>
      <c r="F13" s="107" t="s">
        <v>31</v>
      </c>
      <c r="G13" s="38"/>
      <c r="H13" s="38"/>
      <c r="I13" s="116" t="s">
        <v>20</v>
      </c>
      <c r="J13" s="107" t="s">
        <v>31</v>
      </c>
      <c r="K13" s="38"/>
      <c r="L13" s="11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pans="1:56" s="2" customFormat="1" ht="12" customHeight="1">
      <c r="A14" s="38"/>
      <c r="B14" s="43"/>
      <c r="C14" s="38"/>
      <c r="D14" s="116" t="s">
        <v>22</v>
      </c>
      <c r="E14" s="38"/>
      <c r="F14" s="107" t="s">
        <v>23</v>
      </c>
      <c r="G14" s="38"/>
      <c r="H14" s="38"/>
      <c r="I14" s="116" t="s">
        <v>24</v>
      </c>
      <c r="J14" s="118">
        <f>'Rekapitulace stavby'!AN8</f>
        <v>45674</v>
      </c>
      <c r="K14" s="38"/>
      <c r="L14" s="11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pans="1:56" s="2" customFormat="1" ht="10.8" customHeight="1">
      <c r="A15" s="38"/>
      <c r="B15" s="43"/>
      <c r="C15" s="38"/>
      <c r="D15" s="38"/>
      <c r="E15" s="38"/>
      <c r="F15" s="38"/>
      <c r="G15" s="38"/>
      <c r="H15" s="38"/>
      <c r="I15" s="38"/>
      <c r="J15" s="38"/>
      <c r="K15" s="38"/>
      <c r="L15" s="11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pans="1:56" s="2" customFormat="1" ht="12" customHeight="1">
      <c r="A16" s="38"/>
      <c r="B16" s="43"/>
      <c r="C16" s="38"/>
      <c r="D16" s="116" t="s">
        <v>29</v>
      </c>
      <c r="E16" s="38"/>
      <c r="F16" s="38"/>
      <c r="G16" s="38"/>
      <c r="H16" s="38"/>
      <c r="I16" s="116" t="s">
        <v>30</v>
      </c>
      <c r="J16" s="107" t="s">
        <v>31</v>
      </c>
      <c r="K16" s="38"/>
      <c r="L16" s="11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pans="1:31" s="2" customFormat="1" ht="18" customHeight="1">
      <c r="A17" s="38"/>
      <c r="B17" s="43"/>
      <c r="C17" s="38"/>
      <c r="D17" s="38"/>
      <c r="E17" s="107" t="s">
        <v>32</v>
      </c>
      <c r="F17" s="38"/>
      <c r="G17" s="38"/>
      <c r="H17" s="38"/>
      <c r="I17" s="116" t="s">
        <v>33</v>
      </c>
      <c r="J17" s="107" t="s">
        <v>31</v>
      </c>
      <c r="K17" s="38"/>
      <c r="L17" s="11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pans="1:31" s="2" customFormat="1" ht="6.9" customHeight="1">
      <c r="A18" s="38"/>
      <c r="B18" s="43"/>
      <c r="C18" s="38"/>
      <c r="D18" s="38"/>
      <c r="E18" s="38"/>
      <c r="F18" s="38"/>
      <c r="G18" s="38"/>
      <c r="H18" s="38"/>
      <c r="I18" s="38"/>
      <c r="J18" s="38"/>
      <c r="K18" s="38"/>
      <c r="L18" s="11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pans="1:31" s="2" customFormat="1" ht="12" customHeight="1">
      <c r="A19" s="38"/>
      <c r="B19" s="43"/>
      <c r="C19" s="38"/>
      <c r="D19" s="116" t="s">
        <v>34</v>
      </c>
      <c r="E19" s="38"/>
      <c r="F19" s="38"/>
      <c r="G19" s="38"/>
      <c r="H19" s="38"/>
      <c r="I19" s="116" t="s">
        <v>30</v>
      </c>
      <c r="J19" s="33" t="str">
        <f>'Rekapitulace stavby'!AN13</f>
        <v>Vyplň údaj</v>
      </c>
      <c r="K19" s="38"/>
      <c r="L19" s="11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pans="1:31" s="2" customFormat="1" ht="18" customHeight="1">
      <c r="A20" s="38"/>
      <c r="B20" s="43"/>
      <c r="C20" s="38"/>
      <c r="D20" s="38"/>
      <c r="E20" s="415" t="str">
        <f>'Rekapitulace stavby'!E14</f>
        <v>Vyplň údaj</v>
      </c>
      <c r="F20" s="416"/>
      <c r="G20" s="416"/>
      <c r="H20" s="416"/>
      <c r="I20" s="116" t="s">
        <v>33</v>
      </c>
      <c r="J20" s="33" t="str">
        <f>'Rekapitulace stavby'!AN14</f>
        <v>Vyplň údaj</v>
      </c>
      <c r="K20" s="38"/>
      <c r="L20" s="11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pans="1:31" s="2" customFormat="1" ht="6.9" customHeight="1">
      <c r="A21" s="38"/>
      <c r="B21" s="43"/>
      <c r="C21" s="38"/>
      <c r="D21" s="38"/>
      <c r="E21" s="38"/>
      <c r="F21" s="38"/>
      <c r="G21" s="38"/>
      <c r="H21" s="38"/>
      <c r="I21" s="38"/>
      <c r="J21" s="38"/>
      <c r="K21" s="38"/>
      <c r="L21" s="11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pans="1:31" s="2" customFormat="1" ht="12" customHeight="1">
      <c r="A22" s="38"/>
      <c r="B22" s="43"/>
      <c r="C22" s="38"/>
      <c r="D22" s="116" t="s">
        <v>36</v>
      </c>
      <c r="E22" s="38"/>
      <c r="F22" s="38"/>
      <c r="G22" s="38"/>
      <c r="H22" s="38"/>
      <c r="I22" s="116" t="s">
        <v>30</v>
      </c>
      <c r="J22" s="107" t="s">
        <v>31</v>
      </c>
      <c r="K22" s="38"/>
      <c r="L22" s="11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pans="1:31" s="2" customFormat="1" ht="18" customHeight="1">
      <c r="A23" s="38"/>
      <c r="B23" s="43"/>
      <c r="C23" s="38"/>
      <c r="D23" s="38"/>
      <c r="E23" s="107" t="s">
        <v>37</v>
      </c>
      <c r="F23" s="38"/>
      <c r="G23" s="38"/>
      <c r="H23" s="38"/>
      <c r="I23" s="116" t="s">
        <v>33</v>
      </c>
      <c r="J23" s="107" t="s">
        <v>31</v>
      </c>
      <c r="K23" s="38"/>
      <c r="L23" s="11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pans="1:31" s="2" customFormat="1" ht="6.9" customHeight="1">
      <c r="A24" s="38"/>
      <c r="B24" s="43"/>
      <c r="C24" s="38"/>
      <c r="D24" s="38"/>
      <c r="E24" s="38"/>
      <c r="F24" s="38"/>
      <c r="G24" s="38"/>
      <c r="H24" s="38"/>
      <c r="I24" s="38"/>
      <c r="J24" s="38"/>
      <c r="K24" s="38"/>
      <c r="L24" s="11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pans="1:31" s="2" customFormat="1" ht="12" customHeight="1">
      <c r="A25" s="38"/>
      <c r="B25" s="43"/>
      <c r="C25" s="38"/>
      <c r="D25" s="116" t="s">
        <v>39</v>
      </c>
      <c r="E25" s="38"/>
      <c r="F25" s="38"/>
      <c r="G25" s="38"/>
      <c r="H25" s="38"/>
      <c r="I25" s="116" t="s">
        <v>30</v>
      </c>
      <c r="J25" s="107" t="s">
        <v>31</v>
      </c>
      <c r="K25" s="38"/>
      <c r="L25" s="11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pans="1:31" s="2" customFormat="1" ht="18" customHeight="1">
      <c r="A26" s="38"/>
      <c r="B26" s="43"/>
      <c r="C26" s="38"/>
      <c r="D26" s="38"/>
      <c r="E26" s="107" t="s">
        <v>37</v>
      </c>
      <c r="F26" s="38"/>
      <c r="G26" s="38"/>
      <c r="H26" s="38"/>
      <c r="I26" s="116" t="s">
        <v>33</v>
      </c>
      <c r="J26" s="107" t="s">
        <v>31</v>
      </c>
      <c r="K26" s="38"/>
      <c r="L26" s="11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pans="1:31" s="2" customFormat="1" ht="6.9" customHeight="1">
      <c r="A27" s="38"/>
      <c r="B27" s="43"/>
      <c r="C27" s="38"/>
      <c r="D27" s="38"/>
      <c r="E27" s="38"/>
      <c r="F27" s="38"/>
      <c r="G27" s="38"/>
      <c r="H27" s="38"/>
      <c r="I27" s="38"/>
      <c r="J27" s="38"/>
      <c r="K27" s="38"/>
      <c r="L27" s="11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pans="1:31" s="2" customFormat="1" ht="12" customHeight="1">
      <c r="A28" s="38"/>
      <c r="B28" s="43"/>
      <c r="C28" s="38"/>
      <c r="D28" s="116" t="s">
        <v>40</v>
      </c>
      <c r="E28" s="38"/>
      <c r="F28" s="38"/>
      <c r="G28" s="38"/>
      <c r="H28" s="38"/>
      <c r="I28" s="38"/>
      <c r="J28" s="38"/>
      <c r="K28" s="38"/>
      <c r="L28" s="11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pans="1:31" s="8" customFormat="1" ht="47.25" customHeight="1">
      <c r="A29" s="119"/>
      <c r="B29" s="120"/>
      <c r="C29" s="119"/>
      <c r="D29" s="119"/>
      <c r="E29" s="417" t="s">
        <v>41</v>
      </c>
      <c r="F29" s="417"/>
      <c r="G29" s="417"/>
      <c r="H29" s="417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" customHeight="1">
      <c r="A30" s="38"/>
      <c r="B30" s="43"/>
      <c r="C30" s="38"/>
      <c r="D30" s="38"/>
      <c r="E30" s="38"/>
      <c r="F30" s="38"/>
      <c r="G30" s="38"/>
      <c r="H30" s="38"/>
      <c r="I30" s="38"/>
      <c r="J30" s="38"/>
      <c r="K30" s="38"/>
      <c r="L30" s="11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pans="1:31" s="2" customFormat="1" ht="6.9" customHeight="1">
      <c r="A31" s="38"/>
      <c r="B31" s="43"/>
      <c r="C31" s="38"/>
      <c r="D31" s="122"/>
      <c r="E31" s="122"/>
      <c r="F31" s="122"/>
      <c r="G31" s="122"/>
      <c r="H31" s="122"/>
      <c r="I31" s="122"/>
      <c r="J31" s="122"/>
      <c r="K31" s="122"/>
      <c r="L31" s="11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pans="1:31" s="2" customFormat="1" ht="25.35" customHeight="1">
      <c r="A32" s="38"/>
      <c r="B32" s="43"/>
      <c r="C32" s="38"/>
      <c r="D32" s="123" t="s">
        <v>42</v>
      </c>
      <c r="E32" s="38"/>
      <c r="F32" s="38"/>
      <c r="G32" s="38"/>
      <c r="H32" s="38"/>
      <c r="I32" s="38"/>
      <c r="J32" s="124">
        <f>ROUND(J90, 2)</f>
        <v>0</v>
      </c>
      <c r="K32" s="38"/>
      <c r="L32" s="11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pans="1:31" s="2" customFormat="1" ht="6.9" customHeight="1">
      <c r="A33" s="38"/>
      <c r="B33" s="43"/>
      <c r="C33" s="38"/>
      <c r="D33" s="122"/>
      <c r="E33" s="122"/>
      <c r="F33" s="122"/>
      <c r="G33" s="122"/>
      <c r="H33" s="122"/>
      <c r="I33" s="122"/>
      <c r="J33" s="122"/>
      <c r="K33" s="122"/>
      <c r="L33" s="11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pans="1:31" s="2" customFormat="1" ht="14.4" customHeight="1">
      <c r="A34" s="38"/>
      <c r="B34" s="43"/>
      <c r="C34" s="38"/>
      <c r="D34" s="38"/>
      <c r="E34" s="38"/>
      <c r="F34" s="125" t="s">
        <v>44</v>
      </c>
      <c r="G34" s="38"/>
      <c r="H34" s="38"/>
      <c r="I34" s="125" t="s">
        <v>43</v>
      </c>
      <c r="J34" s="125" t="s">
        <v>45</v>
      </c>
      <c r="K34" s="38"/>
      <c r="L34" s="11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pans="1:31" s="2" customFormat="1" ht="14.4" customHeight="1">
      <c r="A35" s="38"/>
      <c r="B35" s="43"/>
      <c r="C35" s="38"/>
      <c r="D35" s="126" t="s">
        <v>46</v>
      </c>
      <c r="E35" s="116" t="s">
        <v>47</v>
      </c>
      <c r="F35" s="127">
        <f>ROUND((SUM(BE90:BE262)),  2)</f>
        <v>0</v>
      </c>
      <c r="G35" s="38"/>
      <c r="H35" s="38"/>
      <c r="I35" s="128">
        <v>0.21</v>
      </c>
      <c r="J35" s="127">
        <f>ROUND(((SUM(BE90:BE262))*I35),  2)</f>
        <v>0</v>
      </c>
      <c r="K35" s="38"/>
      <c r="L35" s="11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pans="1:31" s="2" customFormat="1" ht="14.4" customHeight="1">
      <c r="A36" s="38"/>
      <c r="B36" s="43"/>
      <c r="C36" s="38"/>
      <c r="D36" s="38"/>
      <c r="E36" s="116" t="s">
        <v>48</v>
      </c>
      <c r="F36" s="127">
        <f>ROUND((SUM(BF90:BF262)),  2)</f>
        <v>0</v>
      </c>
      <c r="G36" s="38"/>
      <c r="H36" s="38"/>
      <c r="I36" s="128">
        <v>0.12</v>
      </c>
      <c r="J36" s="127">
        <f>ROUND(((SUM(BF90:BF262))*I36),  2)</f>
        <v>0</v>
      </c>
      <c r="K36" s="38"/>
      <c r="L36" s="11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pans="1:31" s="2" customFormat="1" ht="14.4" hidden="1" customHeight="1">
      <c r="A37" s="38"/>
      <c r="B37" s="43"/>
      <c r="C37" s="38"/>
      <c r="D37" s="38"/>
      <c r="E37" s="116" t="s">
        <v>49</v>
      </c>
      <c r="F37" s="127">
        <f>ROUND((SUM(BG90:BG262)),  2)</f>
        <v>0</v>
      </c>
      <c r="G37" s="38"/>
      <c r="H37" s="38"/>
      <c r="I37" s="128">
        <v>0.21</v>
      </c>
      <c r="J37" s="127">
        <f>0</f>
        <v>0</v>
      </c>
      <c r="K37" s="38"/>
      <c r="L37" s="11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pans="1:31" s="2" customFormat="1" ht="14.4" hidden="1" customHeight="1">
      <c r="A38" s="38"/>
      <c r="B38" s="43"/>
      <c r="C38" s="38"/>
      <c r="D38" s="38"/>
      <c r="E38" s="116" t="s">
        <v>50</v>
      </c>
      <c r="F38" s="127">
        <f>ROUND((SUM(BH90:BH262)),  2)</f>
        <v>0</v>
      </c>
      <c r="G38" s="38"/>
      <c r="H38" s="38"/>
      <c r="I38" s="128">
        <v>0.12</v>
      </c>
      <c r="J38" s="127">
        <f>0</f>
        <v>0</v>
      </c>
      <c r="K38" s="38"/>
      <c r="L38" s="11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pans="1:31" s="2" customFormat="1" ht="14.4" hidden="1" customHeight="1">
      <c r="A39" s="38"/>
      <c r="B39" s="43"/>
      <c r="C39" s="38"/>
      <c r="D39" s="38"/>
      <c r="E39" s="116" t="s">
        <v>51</v>
      </c>
      <c r="F39" s="127">
        <f>ROUND((SUM(BI90:BI262)),  2)</f>
        <v>0</v>
      </c>
      <c r="G39" s="38"/>
      <c r="H39" s="38"/>
      <c r="I39" s="128">
        <v>0</v>
      </c>
      <c r="J39" s="127">
        <f>0</f>
        <v>0</v>
      </c>
      <c r="K39" s="38"/>
      <c r="L39" s="11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pans="1:31" s="2" customFormat="1" ht="6.9" customHeight="1">
      <c r="A40" s="38"/>
      <c r="B40" s="43"/>
      <c r="C40" s="38"/>
      <c r="D40" s="38"/>
      <c r="E40" s="38"/>
      <c r="F40" s="38"/>
      <c r="G40" s="38"/>
      <c r="H40" s="38"/>
      <c r="I40" s="38"/>
      <c r="J40" s="38"/>
      <c r="K40" s="38"/>
      <c r="L40" s="11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pans="1:31" s="2" customFormat="1" ht="25.35" customHeight="1">
      <c r="A41" s="38"/>
      <c r="B41" s="43"/>
      <c r="C41" s="129"/>
      <c r="D41" s="130" t="s">
        <v>52</v>
      </c>
      <c r="E41" s="131"/>
      <c r="F41" s="131"/>
      <c r="G41" s="132" t="s">
        <v>53</v>
      </c>
      <c r="H41" s="133" t="s">
        <v>54</v>
      </c>
      <c r="I41" s="131"/>
      <c r="J41" s="134">
        <f>SUM(J32:J39)</f>
        <v>0</v>
      </c>
      <c r="K41" s="135"/>
      <c r="L41" s="11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pans="1:31" s="2" customFormat="1" ht="14.4" customHeight="1">
      <c r="A42" s="38"/>
      <c r="B42" s="136"/>
      <c r="C42" s="137"/>
      <c r="D42" s="137"/>
      <c r="E42" s="137"/>
      <c r="F42" s="137"/>
      <c r="G42" s="137"/>
      <c r="H42" s="137"/>
      <c r="I42" s="137"/>
      <c r="J42" s="137"/>
      <c r="K42" s="137"/>
      <c r="L42" s="11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pans="1:31" s="2" customFormat="1" ht="6.9" customHeight="1">
      <c r="A46" s="38"/>
      <c r="B46" s="138"/>
      <c r="C46" s="139"/>
      <c r="D46" s="139"/>
      <c r="E46" s="139"/>
      <c r="F46" s="139"/>
      <c r="G46" s="139"/>
      <c r="H46" s="139"/>
      <c r="I46" s="139"/>
      <c r="J46" s="139"/>
      <c r="K46" s="139"/>
      <c r="L46" s="11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pans="1:31" s="2" customFormat="1" ht="24.9" customHeight="1">
      <c r="A47" s="38"/>
      <c r="B47" s="39"/>
      <c r="C47" s="26" t="s">
        <v>133</v>
      </c>
      <c r="D47" s="40"/>
      <c r="E47" s="40"/>
      <c r="F47" s="40"/>
      <c r="G47" s="40"/>
      <c r="H47" s="40"/>
      <c r="I47" s="40"/>
      <c r="J47" s="40"/>
      <c r="K47" s="40"/>
      <c r="L47" s="11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pans="1:31" s="2" customFormat="1" ht="6.9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1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pans="1:47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1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pans="1:47" s="2" customFormat="1" ht="16.5" customHeight="1">
      <c r="A50" s="38"/>
      <c r="B50" s="39"/>
      <c r="C50" s="40"/>
      <c r="D50" s="40"/>
      <c r="E50" s="418" t="str">
        <f>E7</f>
        <v>ÚČOV nát. lab. LB - Odvodnění v areálu Ekotechnického muzea</v>
      </c>
      <c r="F50" s="419"/>
      <c r="G50" s="419"/>
      <c r="H50" s="419"/>
      <c r="I50" s="40"/>
      <c r="J50" s="40"/>
      <c r="K50" s="40"/>
      <c r="L50" s="11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pans="1:47" s="1" customFormat="1" ht="12" customHeight="1">
      <c r="B51" s="24"/>
      <c r="C51" s="32" t="s">
        <v>129</v>
      </c>
      <c r="D51" s="25"/>
      <c r="E51" s="25"/>
      <c r="F51" s="25"/>
      <c r="G51" s="25"/>
      <c r="H51" s="25"/>
      <c r="I51" s="25"/>
      <c r="J51" s="25"/>
      <c r="K51" s="25"/>
      <c r="L51" s="23"/>
    </row>
    <row r="52" spans="1:47" s="2" customFormat="1" ht="16.5" customHeight="1">
      <c r="A52" s="38"/>
      <c r="B52" s="39"/>
      <c r="C52" s="40"/>
      <c r="D52" s="40"/>
      <c r="E52" s="418" t="s">
        <v>667</v>
      </c>
      <c r="F52" s="420"/>
      <c r="G52" s="420"/>
      <c r="H52" s="420"/>
      <c r="I52" s="40"/>
      <c r="J52" s="40"/>
      <c r="K52" s="40"/>
      <c r="L52" s="11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pans="1:47" s="2" customFormat="1" ht="12" customHeight="1">
      <c r="A53" s="38"/>
      <c r="B53" s="39"/>
      <c r="C53" s="32" t="s">
        <v>131</v>
      </c>
      <c r="D53" s="40"/>
      <c r="E53" s="40"/>
      <c r="F53" s="40"/>
      <c r="G53" s="40"/>
      <c r="H53" s="40"/>
      <c r="I53" s="40"/>
      <c r="J53" s="40"/>
      <c r="K53" s="40"/>
      <c r="L53" s="11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pans="1:47" s="2" customFormat="1" ht="16.5" customHeight="1">
      <c r="A54" s="38"/>
      <c r="B54" s="39"/>
      <c r="C54" s="40"/>
      <c r="D54" s="40"/>
      <c r="E54" s="372" t="str">
        <f>E11</f>
        <v>SO 06 - Sadové úpravy</v>
      </c>
      <c r="F54" s="420"/>
      <c r="G54" s="420"/>
      <c r="H54" s="420"/>
      <c r="I54" s="40"/>
      <c r="J54" s="40"/>
      <c r="K54" s="40"/>
      <c r="L54" s="11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pans="1:47" s="2" customFormat="1" ht="6.9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1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pans="1:47" s="2" customFormat="1" ht="12" customHeight="1">
      <c r="A56" s="38"/>
      <c r="B56" s="39"/>
      <c r="C56" s="32" t="s">
        <v>22</v>
      </c>
      <c r="D56" s="40"/>
      <c r="E56" s="40"/>
      <c r="F56" s="30" t="str">
        <f>F14</f>
        <v>Praha 6, k.ú. Bubeneč</v>
      </c>
      <c r="G56" s="40"/>
      <c r="H56" s="40"/>
      <c r="I56" s="32" t="s">
        <v>24</v>
      </c>
      <c r="J56" s="63">
        <f>IF(J14="","",J14)</f>
        <v>45674</v>
      </c>
      <c r="K56" s="40"/>
      <c r="L56" s="11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pans="1:47" s="2" customFormat="1" ht="6.9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1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pans="1:47" s="2" customFormat="1" ht="25.65" customHeight="1">
      <c r="A58" s="38"/>
      <c r="B58" s="39"/>
      <c r="C58" s="32" t="s">
        <v>29</v>
      </c>
      <c r="D58" s="40"/>
      <c r="E58" s="40"/>
      <c r="F58" s="30" t="str">
        <f>E17</f>
        <v>Hlavní město Praha</v>
      </c>
      <c r="G58" s="40"/>
      <c r="H58" s="40"/>
      <c r="I58" s="32" t="s">
        <v>36</v>
      </c>
      <c r="J58" s="36" t="str">
        <f>E23</f>
        <v>SWECO Hydroprojekt a.s.</v>
      </c>
      <c r="K58" s="40"/>
      <c r="L58" s="11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pans="1:47" s="2" customFormat="1" ht="25.65" customHeight="1">
      <c r="A59" s="38"/>
      <c r="B59" s="39"/>
      <c r="C59" s="32" t="s">
        <v>34</v>
      </c>
      <c r="D59" s="40"/>
      <c r="E59" s="40"/>
      <c r="F59" s="30" t="str">
        <f>IF(E20="","",E20)</f>
        <v>Vyplň údaj</v>
      </c>
      <c r="G59" s="40"/>
      <c r="H59" s="40"/>
      <c r="I59" s="32" t="s">
        <v>39</v>
      </c>
      <c r="J59" s="36" t="str">
        <f>E26</f>
        <v>SWECO Hydroprojekt a.s.</v>
      </c>
      <c r="K59" s="40"/>
      <c r="L59" s="11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pans="1:47" s="2" customFormat="1" ht="10.35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1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pans="1:47" s="2" customFormat="1" ht="29.25" customHeight="1">
      <c r="A61" s="38"/>
      <c r="B61" s="39"/>
      <c r="C61" s="140" t="s">
        <v>134</v>
      </c>
      <c r="D61" s="141"/>
      <c r="E61" s="141"/>
      <c r="F61" s="141"/>
      <c r="G61" s="141"/>
      <c r="H61" s="141"/>
      <c r="I61" s="141"/>
      <c r="J61" s="142" t="s">
        <v>135</v>
      </c>
      <c r="K61" s="141"/>
      <c r="L61" s="11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pans="1:47" s="2" customFormat="1" ht="10.35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1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pans="1:47" s="2" customFormat="1" ht="22.8" customHeight="1">
      <c r="A63" s="38"/>
      <c r="B63" s="39"/>
      <c r="C63" s="143" t="s">
        <v>74</v>
      </c>
      <c r="D63" s="40"/>
      <c r="E63" s="40"/>
      <c r="F63" s="40"/>
      <c r="G63" s="40"/>
      <c r="H63" s="40"/>
      <c r="I63" s="40"/>
      <c r="J63" s="81">
        <f>J90</f>
        <v>0</v>
      </c>
      <c r="K63" s="40"/>
      <c r="L63" s="11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20" t="s">
        <v>124</v>
      </c>
    </row>
    <row r="64" spans="1:47" s="9" customFormat="1" ht="24.9" customHeight="1">
      <c r="B64" s="144"/>
      <c r="C64" s="145"/>
      <c r="D64" s="146" t="s">
        <v>710</v>
      </c>
      <c r="E64" s="147"/>
      <c r="F64" s="147"/>
      <c r="G64" s="147"/>
      <c r="H64" s="147"/>
      <c r="I64" s="147"/>
      <c r="J64" s="148">
        <f>J91</f>
        <v>0</v>
      </c>
      <c r="K64" s="145"/>
      <c r="L64" s="149"/>
    </row>
    <row r="65" spans="1:31" s="12" customFormat="1" ht="19.95" customHeight="1">
      <c r="B65" s="200"/>
      <c r="C65" s="101"/>
      <c r="D65" s="201" t="s">
        <v>711</v>
      </c>
      <c r="E65" s="202"/>
      <c r="F65" s="202"/>
      <c r="G65" s="202"/>
      <c r="H65" s="202"/>
      <c r="I65" s="202"/>
      <c r="J65" s="203">
        <f>J92</f>
        <v>0</v>
      </c>
      <c r="K65" s="101"/>
      <c r="L65" s="204"/>
    </row>
    <row r="66" spans="1:31" s="12" customFormat="1" ht="19.95" customHeight="1">
      <c r="B66" s="200"/>
      <c r="C66" s="101"/>
      <c r="D66" s="201" t="s">
        <v>715</v>
      </c>
      <c r="E66" s="202"/>
      <c r="F66" s="202"/>
      <c r="G66" s="202"/>
      <c r="H66" s="202"/>
      <c r="I66" s="202"/>
      <c r="J66" s="203">
        <f>J250</f>
        <v>0</v>
      </c>
      <c r="K66" s="101"/>
      <c r="L66" s="204"/>
    </row>
    <row r="67" spans="1:31" s="12" customFormat="1" ht="19.95" customHeight="1">
      <c r="B67" s="200"/>
      <c r="C67" s="101"/>
      <c r="D67" s="201" t="s">
        <v>716</v>
      </c>
      <c r="E67" s="202"/>
      <c r="F67" s="202"/>
      <c r="G67" s="202"/>
      <c r="H67" s="202"/>
      <c r="I67" s="202"/>
      <c r="J67" s="203">
        <f>J256</f>
        <v>0</v>
      </c>
      <c r="K67" s="101"/>
      <c r="L67" s="204"/>
    </row>
    <row r="68" spans="1:31" s="9" customFormat="1" ht="24.9" customHeight="1">
      <c r="B68" s="144"/>
      <c r="C68" s="145"/>
      <c r="D68" s="146" t="s">
        <v>718</v>
      </c>
      <c r="E68" s="147"/>
      <c r="F68" s="147"/>
      <c r="G68" s="147"/>
      <c r="H68" s="147"/>
      <c r="I68" s="147"/>
      <c r="J68" s="148">
        <f>J258</f>
        <v>0</v>
      </c>
      <c r="K68" s="145"/>
      <c r="L68" s="149"/>
    </row>
    <row r="69" spans="1:31" s="2" customFormat="1" ht="21.75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1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pans="1:31" s="2" customFormat="1" ht="6.9" customHeight="1">
      <c r="A70" s="38"/>
      <c r="B70" s="51"/>
      <c r="C70" s="52"/>
      <c r="D70" s="52"/>
      <c r="E70" s="52"/>
      <c r="F70" s="52"/>
      <c r="G70" s="52"/>
      <c r="H70" s="52"/>
      <c r="I70" s="52"/>
      <c r="J70" s="52"/>
      <c r="K70" s="52"/>
      <c r="L70" s="11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4" spans="1:31" s="2" customFormat="1" ht="6.9" customHeight="1">
      <c r="A74" s="38"/>
      <c r="B74" s="53"/>
      <c r="C74" s="54"/>
      <c r="D74" s="54"/>
      <c r="E74" s="54"/>
      <c r="F74" s="54"/>
      <c r="G74" s="54"/>
      <c r="H74" s="54"/>
      <c r="I74" s="54"/>
      <c r="J74" s="54"/>
      <c r="K74" s="54"/>
      <c r="L74" s="11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pans="1:31" s="2" customFormat="1" ht="24.9" customHeight="1">
      <c r="A75" s="38"/>
      <c r="B75" s="39"/>
      <c r="C75" s="26" t="s">
        <v>137</v>
      </c>
      <c r="D75" s="40"/>
      <c r="E75" s="40"/>
      <c r="F75" s="40"/>
      <c r="G75" s="40"/>
      <c r="H75" s="40"/>
      <c r="I75" s="40"/>
      <c r="J75" s="40"/>
      <c r="K75" s="40"/>
      <c r="L75" s="11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pans="1:31" s="2" customFormat="1" ht="6.9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1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pans="1:31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1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pans="1:31" s="2" customFormat="1" ht="16.5" customHeight="1">
      <c r="A78" s="38"/>
      <c r="B78" s="39"/>
      <c r="C78" s="40"/>
      <c r="D78" s="40"/>
      <c r="E78" s="418" t="str">
        <f>E7</f>
        <v>ÚČOV nát. lab. LB - Odvodnění v areálu Ekotechnického muzea</v>
      </c>
      <c r="F78" s="419"/>
      <c r="G78" s="419"/>
      <c r="H78" s="419"/>
      <c r="I78" s="40"/>
      <c r="J78" s="40"/>
      <c r="K78" s="40"/>
      <c r="L78" s="11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pans="1:31" s="1" customFormat="1" ht="12" customHeight="1">
      <c r="B79" s="24"/>
      <c r="C79" s="32" t="s">
        <v>129</v>
      </c>
      <c r="D79" s="25"/>
      <c r="E79" s="25"/>
      <c r="F79" s="25"/>
      <c r="G79" s="25"/>
      <c r="H79" s="25"/>
      <c r="I79" s="25"/>
      <c r="J79" s="25"/>
      <c r="K79" s="25"/>
      <c r="L79" s="23"/>
    </row>
    <row r="80" spans="1:31" s="2" customFormat="1" ht="16.5" customHeight="1">
      <c r="A80" s="38"/>
      <c r="B80" s="39"/>
      <c r="C80" s="40"/>
      <c r="D80" s="40"/>
      <c r="E80" s="418" t="s">
        <v>667</v>
      </c>
      <c r="F80" s="420"/>
      <c r="G80" s="420"/>
      <c r="H80" s="420"/>
      <c r="I80" s="40"/>
      <c r="J80" s="40"/>
      <c r="K80" s="40"/>
      <c r="L80" s="11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pans="1:65" s="2" customFormat="1" ht="12" customHeight="1">
      <c r="A81" s="38"/>
      <c r="B81" s="39"/>
      <c r="C81" s="32" t="s">
        <v>131</v>
      </c>
      <c r="D81" s="40"/>
      <c r="E81" s="40"/>
      <c r="F81" s="40"/>
      <c r="G81" s="40"/>
      <c r="H81" s="40"/>
      <c r="I81" s="40"/>
      <c r="J81" s="40"/>
      <c r="K81" s="40"/>
      <c r="L81" s="11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pans="1:65" s="2" customFormat="1" ht="16.5" customHeight="1">
      <c r="A82" s="38"/>
      <c r="B82" s="39"/>
      <c r="C82" s="40"/>
      <c r="D82" s="40"/>
      <c r="E82" s="372" t="str">
        <f>E11</f>
        <v>SO 06 - Sadové úpravy</v>
      </c>
      <c r="F82" s="420"/>
      <c r="G82" s="420"/>
      <c r="H82" s="420"/>
      <c r="I82" s="40"/>
      <c r="J82" s="40"/>
      <c r="K82" s="40"/>
      <c r="L82" s="11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pans="1:65" s="2" customFormat="1" ht="6.9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1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pans="1:65" s="2" customFormat="1" ht="12" customHeight="1">
      <c r="A84" s="38"/>
      <c r="B84" s="39"/>
      <c r="C84" s="32" t="s">
        <v>22</v>
      </c>
      <c r="D84" s="40"/>
      <c r="E84" s="40"/>
      <c r="F84" s="30" t="str">
        <f>F14</f>
        <v>Praha 6, k.ú. Bubeneč</v>
      </c>
      <c r="G84" s="40"/>
      <c r="H84" s="40"/>
      <c r="I84" s="32" t="s">
        <v>24</v>
      </c>
      <c r="J84" s="63">
        <f>IF(J14="","",J14)</f>
        <v>45674</v>
      </c>
      <c r="K84" s="40"/>
      <c r="L84" s="11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pans="1:65" s="2" customFormat="1" ht="6.9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17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pans="1:65" s="2" customFormat="1" ht="25.65" customHeight="1">
      <c r="A86" s="38"/>
      <c r="B86" s="39"/>
      <c r="C86" s="32" t="s">
        <v>29</v>
      </c>
      <c r="D86" s="40"/>
      <c r="E86" s="40"/>
      <c r="F86" s="30" t="str">
        <f>E17</f>
        <v>Hlavní město Praha</v>
      </c>
      <c r="G86" s="40"/>
      <c r="H86" s="40"/>
      <c r="I86" s="32" t="s">
        <v>36</v>
      </c>
      <c r="J86" s="36" t="str">
        <f>E23</f>
        <v>SWECO Hydroprojekt a.s.</v>
      </c>
      <c r="K86" s="40"/>
      <c r="L86" s="117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pans="1:65" s="2" customFormat="1" ht="25.65" customHeight="1">
      <c r="A87" s="38"/>
      <c r="B87" s="39"/>
      <c r="C87" s="32" t="s">
        <v>34</v>
      </c>
      <c r="D87" s="40"/>
      <c r="E87" s="40"/>
      <c r="F87" s="30" t="str">
        <f>IF(E20="","",E20)</f>
        <v>Vyplň údaj</v>
      </c>
      <c r="G87" s="40"/>
      <c r="H87" s="40"/>
      <c r="I87" s="32" t="s">
        <v>39</v>
      </c>
      <c r="J87" s="36" t="str">
        <f>E26</f>
        <v>SWECO Hydroprojekt a.s.</v>
      </c>
      <c r="K87" s="40"/>
      <c r="L87" s="117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pans="1:65" s="2" customFormat="1" ht="10.35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17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pans="1:65" s="10" customFormat="1" ht="29.25" customHeight="1">
      <c r="A89" s="150"/>
      <c r="B89" s="151"/>
      <c r="C89" s="152" t="s">
        <v>138</v>
      </c>
      <c r="D89" s="153" t="s">
        <v>61</v>
      </c>
      <c r="E89" s="153" t="s">
        <v>57</v>
      </c>
      <c r="F89" s="153" t="s">
        <v>58</v>
      </c>
      <c r="G89" s="153" t="s">
        <v>139</v>
      </c>
      <c r="H89" s="153" t="s">
        <v>140</v>
      </c>
      <c r="I89" s="153" t="s">
        <v>141</v>
      </c>
      <c r="J89" s="153" t="s">
        <v>135</v>
      </c>
      <c r="K89" s="154" t="s">
        <v>142</v>
      </c>
      <c r="L89" s="155"/>
      <c r="M89" s="72" t="s">
        <v>31</v>
      </c>
      <c r="N89" s="73" t="s">
        <v>46</v>
      </c>
      <c r="O89" s="73" t="s">
        <v>143</v>
      </c>
      <c r="P89" s="73" t="s">
        <v>144</v>
      </c>
      <c r="Q89" s="73" t="s">
        <v>145</v>
      </c>
      <c r="R89" s="73" t="s">
        <v>146</v>
      </c>
      <c r="S89" s="73" t="s">
        <v>147</v>
      </c>
      <c r="T89" s="74" t="s">
        <v>148</v>
      </c>
      <c r="U89" s="150"/>
      <c r="V89" s="150"/>
      <c r="W89" s="150"/>
      <c r="X89" s="150"/>
      <c r="Y89" s="150"/>
      <c r="Z89" s="150"/>
      <c r="AA89" s="150"/>
      <c r="AB89" s="150"/>
      <c r="AC89" s="150"/>
      <c r="AD89" s="150"/>
      <c r="AE89" s="150"/>
    </row>
    <row r="90" spans="1:65" s="2" customFormat="1" ht="22.8" customHeight="1">
      <c r="A90" s="38"/>
      <c r="B90" s="39"/>
      <c r="C90" s="79" t="s">
        <v>149</v>
      </c>
      <c r="D90" s="40"/>
      <c r="E90" s="40"/>
      <c r="F90" s="40"/>
      <c r="G90" s="40"/>
      <c r="H90" s="40"/>
      <c r="I90" s="40"/>
      <c r="J90" s="156">
        <f>BK90</f>
        <v>0</v>
      </c>
      <c r="K90" s="40"/>
      <c r="L90" s="43"/>
      <c r="M90" s="75"/>
      <c r="N90" s="157"/>
      <c r="O90" s="76"/>
      <c r="P90" s="158">
        <f>P91+P258</f>
        <v>0</v>
      </c>
      <c r="Q90" s="76"/>
      <c r="R90" s="158">
        <f>R91+R258</f>
        <v>53.558402400000013</v>
      </c>
      <c r="S90" s="76"/>
      <c r="T90" s="159">
        <f>T91+T258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20" t="s">
        <v>75</v>
      </c>
      <c r="AU90" s="20" t="s">
        <v>124</v>
      </c>
      <c r="BK90" s="160">
        <f>BK91+BK258</f>
        <v>0</v>
      </c>
    </row>
    <row r="91" spans="1:65" s="11" customFormat="1" ht="25.95" customHeight="1">
      <c r="B91" s="161"/>
      <c r="C91" s="162"/>
      <c r="D91" s="163" t="s">
        <v>75</v>
      </c>
      <c r="E91" s="164" t="s">
        <v>719</v>
      </c>
      <c r="F91" s="164" t="s">
        <v>720</v>
      </c>
      <c r="G91" s="162"/>
      <c r="H91" s="162"/>
      <c r="I91" s="165"/>
      <c r="J91" s="166">
        <f>BK91</f>
        <v>0</v>
      </c>
      <c r="K91" s="162"/>
      <c r="L91" s="167"/>
      <c r="M91" s="168"/>
      <c r="N91" s="169"/>
      <c r="O91" s="169"/>
      <c r="P91" s="170">
        <f>P92+P250+P256</f>
        <v>0</v>
      </c>
      <c r="Q91" s="169"/>
      <c r="R91" s="170">
        <f>R92+R250+R256</f>
        <v>53.558402400000013</v>
      </c>
      <c r="S91" s="169"/>
      <c r="T91" s="171">
        <f>T92+T250+T256</f>
        <v>0</v>
      </c>
      <c r="AR91" s="172" t="s">
        <v>83</v>
      </c>
      <c r="AT91" s="173" t="s">
        <v>75</v>
      </c>
      <c r="AU91" s="173" t="s">
        <v>76</v>
      </c>
      <c r="AY91" s="172" t="s">
        <v>152</v>
      </c>
      <c r="BK91" s="174">
        <f>BK92+BK250+BK256</f>
        <v>0</v>
      </c>
    </row>
    <row r="92" spans="1:65" s="11" customFormat="1" ht="22.8" customHeight="1">
      <c r="B92" s="161"/>
      <c r="C92" s="162"/>
      <c r="D92" s="163" t="s">
        <v>75</v>
      </c>
      <c r="E92" s="205" t="s">
        <v>83</v>
      </c>
      <c r="F92" s="205" t="s">
        <v>721</v>
      </c>
      <c r="G92" s="162"/>
      <c r="H92" s="162"/>
      <c r="I92" s="165"/>
      <c r="J92" s="206">
        <f>BK92</f>
        <v>0</v>
      </c>
      <c r="K92" s="162"/>
      <c r="L92" s="167"/>
      <c r="M92" s="168"/>
      <c r="N92" s="169"/>
      <c r="O92" s="169"/>
      <c r="P92" s="170">
        <f>SUM(P93:P249)</f>
        <v>0</v>
      </c>
      <c r="Q92" s="169"/>
      <c r="R92" s="170">
        <f>SUM(R93:R249)</f>
        <v>53.552724000000012</v>
      </c>
      <c r="S92" s="169"/>
      <c r="T92" s="171">
        <f>SUM(T93:T249)</f>
        <v>0</v>
      </c>
      <c r="AR92" s="172" t="s">
        <v>83</v>
      </c>
      <c r="AT92" s="173" t="s">
        <v>75</v>
      </c>
      <c r="AU92" s="173" t="s">
        <v>83</v>
      </c>
      <c r="AY92" s="172" t="s">
        <v>152</v>
      </c>
      <c r="BK92" s="174">
        <f>SUM(BK93:BK249)</f>
        <v>0</v>
      </c>
    </row>
    <row r="93" spans="1:65" s="2" customFormat="1" ht="24.15" customHeight="1">
      <c r="A93" s="38"/>
      <c r="B93" s="39"/>
      <c r="C93" s="175" t="s">
        <v>83</v>
      </c>
      <c r="D93" s="175" t="s">
        <v>153</v>
      </c>
      <c r="E93" s="176" t="s">
        <v>1979</v>
      </c>
      <c r="F93" s="177" t="s">
        <v>1980</v>
      </c>
      <c r="G93" s="178" t="s">
        <v>700</v>
      </c>
      <c r="H93" s="179">
        <v>6.5</v>
      </c>
      <c r="I93" s="180"/>
      <c r="J93" s="181">
        <f>ROUND(I93*H93,2)</f>
        <v>0</v>
      </c>
      <c r="K93" s="177" t="s">
        <v>31</v>
      </c>
      <c r="L93" s="43"/>
      <c r="M93" s="182" t="s">
        <v>31</v>
      </c>
      <c r="N93" s="183" t="s">
        <v>47</v>
      </c>
      <c r="O93" s="68"/>
      <c r="P93" s="184">
        <f>O93*H93</f>
        <v>0</v>
      </c>
      <c r="Q93" s="184">
        <v>0</v>
      </c>
      <c r="R93" s="184">
        <f>Q93*H93</f>
        <v>0</v>
      </c>
      <c r="S93" s="184">
        <v>0</v>
      </c>
      <c r="T93" s="185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186" t="s">
        <v>157</v>
      </c>
      <c r="AT93" s="186" t="s">
        <v>153</v>
      </c>
      <c r="AU93" s="186" t="s">
        <v>85</v>
      </c>
      <c r="AY93" s="20" t="s">
        <v>152</v>
      </c>
      <c r="BE93" s="187">
        <f>IF(N93="základní",J93,0)</f>
        <v>0</v>
      </c>
      <c r="BF93" s="187">
        <f>IF(N93="snížená",J93,0)</f>
        <v>0</v>
      </c>
      <c r="BG93" s="187">
        <f>IF(N93="zákl. přenesená",J93,0)</f>
        <v>0</v>
      </c>
      <c r="BH93" s="187">
        <f>IF(N93="sníž. přenesená",J93,0)</f>
        <v>0</v>
      </c>
      <c r="BI93" s="187">
        <f>IF(N93="nulová",J93,0)</f>
        <v>0</v>
      </c>
      <c r="BJ93" s="20" t="s">
        <v>83</v>
      </c>
      <c r="BK93" s="187">
        <f>ROUND(I93*H93,2)</f>
        <v>0</v>
      </c>
      <c r="BL93" s="20" t="s">
        <v>157</v>
      </c>
      <c r="BM93" s="186" t="s">
        <v>1981</v>
      </c>
    </row>
    <row r="94" spans="1:65" s="13" customFormat="1" ht="10.199999999999999">
      <c r="B94" s="207"/>
      <c r="C94" s="208"/>
      <c r="D94" s="188" t="s">
        <v>210</v>
      </c>
      <c r="E94" s="209" t="s">
        <v>31</v>
      </c>
      <c r="F94" s="210" t="s">
        <v>1982</v>
      </c>
      <c r="G94" s="208"/>
      <c r="H94" s="209" t="s">
        <v>31</v>
      </c>
      <c r="I94" s="211"/>
      <c r="J94" s="208"/>
      <c r="K94" s="208"/>
      <c r="L94" s="212"/>
      <c r="M94" s="213"/>
      <c r="N94" s="214"/>
      <c r="O94" s="214"/>
      <c r="P94" s="214"/>
      <c r="Q94" s="214"/>
      <c r="R94" s="214"/>
      <c r="S94" s="214"/>
      <c r="T94" s="215"/>
      <c r="AT94" s="216" t="s">
        <v>210</v>
      </c>
      <c r="AU94" s="216" t="s">
        <v>85</v>
      </c>
      <c r="AV94" s="13" t="s">
        <v>83</v>
      </c>
      <c r="AW94" s="13" t="s">
        <v>38</v>
      </c>
      <c r="AX94" s="13" t="s">
        <v>76</v>
      </c>
      <c r="AY94" s="216" t="s">
        <v>152</v>
      </c>
    </row>
    <row r="95" spans="1:65" s="14" customFormat="1" ht="10.199999999999999">
      <c r="B95" s="217"/>
      <c r="C95" s="218"/>
      <c r="D95" s="188" t="s">
        <v>210</v>
      </c>
      <c r="E95" s="219" t="s">
        <v>31</v>
      </c>
      <c r="F95" s="220" t="s">
        <v>1983</v>
      </c>
      <c r="G95" s="218"/>
      <c r="H95" s="221">
        <v>2</v>
      </c>
      <c r="I95" s="222"/>
      <c r="J95" s="218"/>
      <c r="K95" s="218"/>
      <c r="L95" s="223"/>
      <c r="M95" s="224"/>
      <c r="N95" s="225"/>
      <c r="O95" s="225"/>
      <c r="P95" s="225"/>
      <c r="Q95" s="225"/>
      <c r="R95" s="225"/>
      <c r="S95" s="225"/>
      <c r="T95" s="226"/>
      <c r="AT95" s="227" t="s">
        <v>210</v>
      </c>
      <c r="AU95" s="227" t="s">
        <v>85</v>
      </c>
      <c r="AV95" s="14" t="s">
        <v>85</v>
      </c>
      <c r="AW95" s="14" t="s">
        <v>38</v>
      </c>
      <c r="AX95" s="14" t="s">
        <v>76</v>
      </c>
      <c r="AY95" s="227" t="s">
        <v>152</v>
      </c>
    </row>
    <row r="96" spans="1:65" s="14" customFormat="1" ht="10.199999999999999">
      <c r="B96" s="217"/>
      <c r="C96" s="218"/>
      <c r="D96" s="188" t="s">
        <v>210</v>
      </c>
      <c r="E96" s="219" t="s">
        <v>31</v>
      </c>
      <c r="F96" s="220" t="s">
        <v>1984</v>
      </c>
      <c r="G96" s="218"/>
      <c r="H96" s="221">
        <v>3</v>
      </c>
      <c r="I96" s="222"/>
      <c r="J96" s="218"/>
      <c r="K96" s="218"/>
      <c r="L96" s="223"/>
      <c r="M96" s="224"/>
      <c r="N96" s="225"/>
      <c r="O96" s="225"/>
      <c r="P96" s="225"/>
      <c r="Q96" s="225"/>
      <c r="R96" s="225"/>
      <c r="S96" s="225"/>
      <c r="T96" s="226"/>
      <c r="AT96" s="227" t="s">
        <v>210</v>
      </c>
      <c r="AU96" s="227" t="s">
        <v>85</v>
      </c>
      <c r="AV96" s="14" t="s">
        <v>85</v>
      </c>
      <c r="AW96" s="14" t="s">
        <v>38</v>
      </c>
      <c r="AX96" s="14" t="s">
        <v>76</v>
      </c>
      <c r="AY96" s="227" t="s">
        <v>152</v>
      </c>
    </row>
    <row r="97" spans="1:65" s="14" customFormat="1" ht="10.199999999999999">
      <c r="B97" s="217"/>
      <c r="C97" s="218"/>
      <c r="D97" s="188" t="s">
        <v>210</v>
      </c>
      <c r="E97" s="219" t="s">
        <v>31</v>
      </c>
      <c r="F97" s="220" t="s">
        <v>1985</v>
      </c>
      <c r="G97" s="218"/>
      <c r="H97" s="221">
        <v>1.5</v>
      </c>
      <c r="I97" s="222"/>
      <c r="J97" s="218"/>
      <c r="K97" s="218"/>
      <c r="L97" s="223"/>
      <c r="M97" s="224"/>
      <c r="N97" s="225"/>
      <c r="O97" s="225"/>
      <c r="P97" s="225"/>
      <c r="Q97" s="225"/>
      <c r="R97" s="225"/>
      <c r="S97" s="225"/>
      <c r="T97" s="226"/>
      <c r="AT97" s="227" t="s">
        <v>210</v>
      </c>
      <c r="AU97" s="227" t="s">
        <v>85</v>
      </c>
      <c r="AV97" s="14" t="s">
        <v>85</v>
      </c>
      <c r="AW97" s="14" t="s">
        <v>38</v>
      </c>
      <c r="AX97" s="14" t="s">
        <v>76</v>
      </c>
      <c r="AY97" s="227" t="s">
        <v>152</v>
      </c>
    </row>
    <row r="98" spans="1:65" s="15" customFormat="1" ht="10.199999999999999">
      <c r="B98" s="228"/>
      <c r="C98" s="229"/>
      <c r="D98" s="188" t="s">
        <v>210</v>
      </c>
      <c r="E98" s="230" t="s">
        <v>31</v>
      </c>
      <c r="F98" s="231" t="s">
        <v>223</v>
      </c>
      <c r="G98" s="229"/>
      <c r="H98" s="232">
        <v>6.5</v>
      </c>
      <c r="I98" s="233"/>
      <c r="J98" s="229"/>
      <c r="K98" s="229"/>
      <c r="L98" s="234"/>
      <c r="M98" s="235"/>
      <c r="N98" s="236"/>
      <c r="O98" s="236"/>
      <c r="P98" s="236"/>
      <c r="Q98" s="236"/>
      <c r="R98" s="236"/>
      <c r="S98" s="236"/>
      <c r="T98" s="237"/>
      <c r="AT98" s="238" t="s">
        <v>210</v>
      </c>
      <c r="AU98" s="238" t="s">
        <v>85</v>
      </c>
      <c r="AV98" s="15" t="s">
        <v>157</v>
      </c>
      <c r="AW98" s="15" t="s">
        <v>38</v>
      </c>
      <c r="AX98" s="15" t="s">
        <v>83</v>
      </c>
      <c r="AY98" s="238" t="s">
        <v>152</v>
      </c>
    </row>
    <row r="99" spans="1:65" s="2" customFormat="1" ht="24.15" customHeight="1">
      <c r="A99" s="38"/>
      <c r="B99" s="39"/>
      <c r="C99" s="175" t="s">
        <v>85</v>
      </c>
      <c r="D99" s="175" t="s">
        <v>153</v>
      </c>
      <c r="E99" s="176" t="s">
        <v>1986</v>
      </c>
      <c r="F99" s="177" t="s">
        <v>1987</v>
      </c>
      <c r="G99" s="178" t="s">
        <v>700</v>
      </c>
      <c r="H99" s="179">
        <v>56.5</v>
      </c>
      <c r="I99" s="180"/>
      <c r="J99" s="181">
        <f>ROUND(I99*H99,2)</f>
        <v>0</v>
      </c>
      <c r="K99" s="177" t="s">
        <v>31</v>
      </c>
      <c r="L99" s="43"/>
      <c r="M99" s="182" t="s">
        <v>31</v>
      </c>
      <c r="N99" s="183" t="s">
        <v>47</v>
      </c>
      <c r="O99" s="68"/>
      <c r="P99" s="184">
        <f>O99*H99</f>
        <v>0</v>
      </c>
      <c r="Q99" s="184">
        <v>0</v>
      </c>
      <c r="R99" s="184">
        <f>Q99*H99</f>
        <v>0</v>
      </c>
      <c r="S99" s="184">
        <v>0</v>
      </c>
      <c r="T99" s="185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186" t="s">
        <v>157</v>
      </c>
      <c r="AT99" s="186" t="s">
        <v>153</v>
      </c>
      <c r="AU99" s="186" t="s">
        <v>85</v>
      </c>
      <c r="AY99" s="20" t="s">
        <v>152</v>
      </c>
      <c r="BE99" s="187">
        <f>IF(N99="základní",J99,0)</f>
        <v>0</v>
      </c>
      <c r="BF99" s="187">
        <f>IF(N99="snížená",J99,0)</f>
        <v>0</v>
      </c>
      <c r="BG99" s="187">
        <f>IF(N99="zákl. přenesená",J99,0)</f>
        <v>0</v>
      </c>
      <c r="BH99" s="187">
        <f>IF(N99="sníž. přenesená",J99,0)</f>
        <v>0</v>
      </c>
      <c r="BI99" s="187">
        <f>IF(N99="nulová",J99,0)</f>
        <v>0</v>
      </c>
      <c r="BJ99" s="20" t="s">
        <v>83</v>
      </c>
      <c r="BK99" s="187">
        <f>ROUND(I99*H99,2)</f>
        <v>0</v>
      </c>
      <c r="BL99" s="20" t="s">
        <v>157</v>
      </c>
      <c r="BM99" s="186" t="s">
        <v>1988</v>
      </c>
    </row>
    <row r="100" spans="1:65" s="13" customFormat="1" ht="10.199999999999999">
      <c r="B100" s="207"/>
      <c r="C100" s="208"/>
      <c r="D100" s="188" t="s">
        <v>210</v>
      </c>
      <c r="E100" s="209" t="s">
        <v>31</v>
      </c>
      <c r="F100" s="210" t="s">
        <v>1989</v>
      </c>
      <c r="G100" s="208"/>
      <c r="H100" s="209" t="s">
        <v>31</v>
      </c>
      <c r="I100" s="211"/>
      <c r="J100" s="208"/>
      <c r="K100" s="208"/>
      <c r="L100" s="212"/>
      <c r="M100" s="213"/>
      <c r="N100" s="214"/>
      <c r="O100" s="214"/>
      <c r="P100" s="214"/>
      <c r="Q100" s="214"/>
      <c r="R100" s="214"/>
      <c r="S100" s="214"/>
      <c r="T100" s="215"/>
      <c r="AT100" s="216" t="s">
        <v>210</v>
      </c>
      <c r="AU100" s="216" t="s">
        <v>85</v>
      </c>
      <c r="AV100" s="13" t="s">
        <v>83</v>
      </c>
      <c r="AW100" s="13" t="s">
        <v>38</v>
      </c>
      <c r="AX100" s="13" t="s">
        <v>76</v>
      </c>
      <c r="AY100" s="216" t="s">
        <v>152</v>
      </c>
    </row>
    <row r="101" spans="1:65" s="14" customFormat="1" ht="10.199999999999999">
      <c r="B101" s="217"/>
      <c r="C101" s="218"/>
      <c r="D101" s="188" t="s">
        <v>210</v>
      </c>
      <c r="E101" s="219" t="s">
        <v>31</v>
      </c>
      <c r="F101" s="220" t="s">
        <v>1990</v>
      </c>
      <c r="G101" s="218"/>
      <c r="H101" s="221">
        <v>1.5</v>
      </c>
      <c r="I101" s="222"/>
      <c r="J101" s="218"/>
      <c r="K101" s="218"/>
      <c r="L101" s="223"/>
      <c r="M101" s="224"/>
      <c r="N101" s="225"/>
      <c r="O101" s="225"/>
      <c r="P101" s="225"/>
      <c r="Q101" s="225"/>
      <c r="R101" s="225"/>
      <c r="S101" s="225"/>
      <c r="T101" s="226"/>
      <c r="AT101" s="227" t="s">
        <v>210</v>
      </c>
      <c r="AU101" s="227" t="s">
        <v>85</v>
      </c>
      <c r="AV101" s="14" t="s">
        <v>85</v>
      </c>
      <c r="AW101" s="14" t="s">
        <v>38</v>
      </c>
      <c r="AX101" s="14" t="s">
        <v>76</v>
      </c>
      <c r="AY101" s="227" t="s">
        <v>152</v>
      </c>
    </row>
    <row r="102" spans="1:65" s="14" customFormat="1" ht="10.199999999999999">
      <c r="B102" s="217"/>
      <c r="C102" s="218"/>
      <c r="D102" s="188" t="s">
        <v>210</v>
      </c>
      <c r="E102" s="219" t="s">
        <v>31</v>
      </c>
      <c r="F102" s="220" t="s">
        <v>1991</v>
      </c>
      <c r="G102" s="218"/>
      <c r="H102" s="221">
        <v>2</v>
      </c>
      <c r="I102" s="222"/>
      <c r="J102" s="218"/>
      <c r="K102" s="218"/>
      <c r="L102" s="223"/>
      <c r="M102" s="224"/>
      <c r="N102" s="225"/>
      <c r="O102" s="225"/>
      <c r="P102" s="225"/>
      <c r="Q102" s="225"/>
      <c r="R102" s="225"/>
      <c r="S102" s="225"/>
      <c r="T102" s="226"/>
      <c r="AT102" s="227" t="s">
        <v>210</v>
      </c>
      <c r="AU102" s="227" t="s">
        <v>85</v>
      </c>
      <c r="AV102" s="14" t="s">
        <v>85</v>
      </c>
      <c r="AW102" s="14" t="s">
        <v>38</v>
      </c>
      <c r="AX102" s="14" t="s">
        <v>76</v>
      </c>
      <c r="AY102" s="227" t="s">
        <v>152</v>
      </c>
    </row>
    <row r="103" spans="1:65" s="14" customFormat="1" ht="10.199999999999999">
      <c r="B103" s="217"/>
      <c r="C103" s="218"/>
      <c r="D103" s="188" t="s">
        <v>210</v>
      </c>
      <c r="E103" s="219" t="s">
        <v>31</v>
      </c>
      <c r="F103" s="220" t="s">
        <v>1992</v>
      </c>
      <c r="G103" s="218"/>
      <c r="H103" s="221">
        <v>3</v>
      </c>
      <c r="I103" s="222"/>
      <c r="J103" s="218"/>
      <c r="K103" s="218"/>
      <c r="L103" s="223"/>
      <c r="M103" s="224"/>
      <c r="N103" s="225"/>
      <c r="O103" s="225"/>
      <c r="P103" s="225"/>
      <c r="Q103" s="225"/>
      <c r="R103" s="225"/>
      <c r="S103" s="225"/>
      <c r="T103" s="226"/>
      <c r="AT103" s="227" t="s">
        <v>210</v>
      </c>
      <c r="AU103" s="227" t="s">
        <v>85</v>
      </c>
      <c r="AV103" s="14" t="s">
        <v>85</v>
      </c>
      <c r="AW103" s="14" t="s">
        <v>38</v>
      </c>
      <c r="AX103" s="14" t="s">
        <v>76</v>
      </c>
      <c r="AY103" s="227" t="s">
        <v>152</v>
      </c>
    </row>
    <row r="104" spans="1:65" s="14" customFormat="1" ht="10.199999999999999">
      <c r="B104" s="217"/>
      <c r="C104" s="218"/>
      <c r="D104" s="188" t="s">
        <v>210</v>
      </c>
      <c r="E104" s="219" t="s">
        <v>31</v>
      </c>
      <c r="F104" s="220" t="s">
        <v>1993</v>
      </c>
      <c r="G104" s="218"/>
      <c r="H104" s="221">
        <v>50</v>
      </c>
      <c r="I104" s="222"/>
      <c r="J104" s="218"/>
      <c r="K104" s="218"/>
      <c r="L104" s="223"/>
      <c r="M104" s="224"/>
      <c r="N104" s="225"/>
      <c r="O104" s="225"/>
      <c r="P104" s="225"/>
      <c r="Q104" s="225"/>
      <c r="R104" s="225"/>
      <c r="S104" s="225"/>
      <c r="T104" s="226"/>
      <c r="AT104" s="227" t="s">
        <v>210</v>
      </c>
      <c r="AU104" s="227" t="s">
        <v>85</v>
      </c>
      <c r="AV104" s="14" t="s">
        <v>85</v>
      </c>
      <c r="AW104" s="14" t="s">
        <v>38</v>
      </c>
      <c r="AX104" s="14" t="s">
        <v>76</v>
      </c>
      <c r="AY104" s="227" t="s">
        <v>152</v>
      </c>
    </row>
    <row r="105" spans="1:65" s="15" customFormat="1" ht="10.199999999999999">
      <c r="B105" s="228"/>
      <c r="C105" s="229"/>
      <c r="D105" s="188" t="s">
        <v>210</v>
      </c>
      <c r="E105" s="230" t="s">
        <v>31</v>
      </c>
      <c r="F105" s="231" t="s">
        <v>223</v>
      </c>
      <c r="G105" s="229"/>
      <c r="H105" s="232">
        <v>56.5</v>
      </c>
      <c r="I105" s="233"/>
      <c r="J105" s="229"/>
      <c r="K105" s="229"/>
      <c r="L105" s="234"/>
      <c r="M105" s="235"/>
      <c r="N105" s="236"/>
      <c r="O105" s="236"/>
      <c r="P105" s="236"/>
      <c r="Q105" s="236"/>
      <c r="R105" s="236"/>
      <c r="S105" s="236"/>
      <c r="T105" s="237"/>
      <c r="AT105" s="238" t="s">
        <v>210</v>
      </c>
      <c r="AU105" s="238" t="s">
        <v>85</v>
      </c>
      <c r="AV105" s="15" t="s">
        <v>157</v>
      </c>
      <c r="AW105" s="15" t="s">
        <v>38</v>
      </c>
      <c r="AX105" s="15" t="s">
        <v>83</v>
      </c>
      <c r="AY105" s="238" t="s">
        <v>152</v>
      </c>
    </row>
    <row r="106" spans="1:65" s="2" customFormat="1" ht="16.5" customHeight="1">
      <c r="A106" s="38"/>
      <c r="B106" s="39"/>
      <c r="C106" s="175" t="s">
        <v>165</v>
      </c>
      <c r="D106" s="175" t="s">
        <v>153</v>
      </c>
      <c r="E106" s="176" t="s">
        <v>1994</v>
      </c>
      <c r="F106" s="177" t="s">
        <v>1995</v>
      </c>
      <c r="G106" s="178" t="s">
        <v>700</v>
      </c>
      <c r="H106" s="179">
        <v>204.08</v>
      </c>
      <c r="I106" s="180"/>
      <c r="J106" s="181">
        <f>ROUND(I106*H106,2)</f>
        <v>0</v>
      </c>
      <c r="K106" s="177" t="s">
        <v>31</v>
      </c>
      <c r="L106" s="43"/>
      <c r="M106" s="182" t="s">
        <v>31</v>
      </c>
      <c r="N106" s="183" t="s">
        <v>47</v>
      </c>
      <c r="O106" s="68"/>
      <c r="P106" s="184">
        <f>O106*H106</f>
        <v>0</v>
      </c>
      <c r="Q106" s="184">
        <v>0</v>
      </c>
      <c r="R106" s="184">
        <f>Q106*H106</f>
        <v>0</v>
      </c>
      <c r="S106" s="184">
        <v>0</v>
      </c>
      <c r="T106" s="185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186" t="s">
        <v>157</v>
      </c>
      <c r="AT106" s="186" t="s">
        <v>153</v>
      </c>
      <c r="AU106" s="186" t="s">
        <v>85</v>
      </c>
      <c r="AY106" s="20" t="s">
        <v>152</v>
      </c>
      <c r="BE106" s="187">
        <f>IF(N106="základní",J106,0)</f>
        <v>0</v>
      </c>
      <c r="BF106" s="187">
        <f>IF(N106="snížená",J106,0)</f>
        <v>0</v>
      </c>
      <c r="BG106" s="187">
        <f>IF(N106="zákl. přenesená",J106,0)</f>
        <v>0</v>
      </c>
      <c r="BH106" s="187">
        <f>IF(N106="sníž. přenesená",J106,0)</f>
        <v>0</v>
      </c>
      <c r="BI106" s="187">
        <f>IF(N106="nulová",J106,0)</f>
        <v>0</v>
      </c>
      <c r="BJ106" s="20" t="s">
        <v>83</v>
      </c>
      <c r="BK106" s="187">
        <f>ROUND(I106*H106,2)</f>
        <v>0</v>
      </c>
      <c r="BL106" s="20" t="s">
        <v>157</v>
      </c>
      <c r="BM106" s="186" t="s">
        <v>1996</v>
      </c>
    </row>
    <row r="107" spans="1:65" s="14" customFormat="1" ht="10.199999999999999">
      <c r="B107" s="217"/>
      <c r="C107" s="218"/>
      <c r="D107" s="188" t="s">
        <v>210</v>
      </c>
      <c r="E107" s="219" t="s">
        <v>31</v>
      </c>
      <c r="F107" s="220" t="s">
        <v>1997</v>
      </c>
      <c r="G107" s="218"/>
      <c r="H107" s="221">
        <v>14</v>
      </c>
      <c r="I107" s="222"/>
      <c r="J107" s="218"/>
      <c r="K107" s="218"/>
      <c r="L107" s="223"/>
      <c r="M107" s="224"/>
      <c r="N107" s="225"/>
      <c r="O107" s="225"/>
      <c r="P107" s="225"/>
      <c r="Q107" s="225"/>
      <c r="R107" s="225"/>
      <c r="S107" s="225"/>
      <c r="T107" s="226"/>
      <c r="AT107" s="227" t="s">
        <v>210</v>
      </c>
      <c r="AU107" s="227" t="s">
        <v>85</v>
      </c>
      <c r="AV107" s="14" t="s">
        <v>85</v>
      </c>
      <c r="AW107" s="14" t="s">
        <v>38</v>
      </c>
      <c r="AX107" s="14" t="s">
        <v>76</v>
      </c>
      <c r="AY107" s="227" t="s">
        <v>152</v>
      </c>
    </row>
    <row r="108" spans="1:65" s="14" customFormat="1" ht="10.199999999999999">
      <c r="B108" s="217"/>
      <c r="C108" s="218"/>
      <c r="D108" s="188" t="s">
        <v>210</v>
      </c>
      <c r="E108" s="219" t="s">
        <v>31</v>
      </c>
      <c r="F108" s="220" t="s">
        <v>1998</v>
      </c>
      <c r="G108" s="218"/>
      <c r="H108" s="221">
        <v>190.08</v>
      </c>
      <c r="I108" s="222"/>
      <c r="J108" s="218"/>
      <c r="K108" s="218"/>
      <c r="L108" s="223"/>
      <c r="M108" s="224"/>
      <c r="N108" s="225"/>
      <c r="O108" s="225"/>
      <c r="P108" s="225"/>
      <c r="Q108" s="225"/>
      <c r="R108" s="225"/>
      <c r="S108" s="225"/>
      <c r="T108" s="226"/>
      <c r="AT108" s="227" t="s">
        <v>210</v>
      </c>
      <c r="AU108" s="227" t="s">
        <v>85</v>
      </c>
      <c r="AV108" s="14" t="s">
        <v>85</v>
      </c>
      <c r="AW108" s="14" t="s">
        <v>38</v>
      </c>
      <c r="AX108" s="14" t="s">
        <v>76</v>
      </c>
      <c r="AY108" s="227" t="s">
        <v>152</v>
      </c>
    </row>
    <row r="109" spans="1:65" s="15" customFormat="1" ht="10.199999999999999">
      <c r="B109" s="228"/>
      <c r="C109" s="229"/>
      <c r="D109" s="188" t="s">
        <v>210</v>
      </c>
      <c r="E109" s="230" t="s">
        <v>31</v>
      </c>
      <c r="F109" s="231" t="s">
        <v>223</v>
      </c>
      <c r="G109" s="229"/>
      <c r="H109" s="232">
        <v>204.08</v>
      </c>
      <c r="I109" s="233"/>
      <c r="J109" s="229"/>
      <c r="K109" s="229"/>
      <c r="L109" s="234"/>
      <c r="M109" s="235"/>
      <c r="N109" s="236"/>
      <c r="O109" s="236"/>
      <c r="P109" s="236"/>
      <c r="Q109" s="236"/>
      <c r="R109" s="236"/>
      <c r="S109" s="236"/>
      <c r="T109" s="237"/>
      <c r="AT109" s="238" t="s">
        <v>210</v>
      </c>
      <c r="AU109" s="238" t="s">
        <v>85</v>
      </c>
      <c r="AV109" s="15" t="s">
        <v>157</v>
      </c>
      <c r="AW109" s="15" t="s">
        <v>38</v>
      </c>
      <c r="AX109" s="15" t="s">
        <v>83</v>
      </c>
      <c r="AY109" s="238" t="s">
        <v>152</v>
      </c>
    </row>
    <row r="110" spans="1:65" s="2" customFormat="1" ht="24.15" customHeight="1">
      <c r="A110" s="38"/>
      <c r="B110" s="39"/>
      <c r="C110" s="175" t="s">
        <v>157</v>
      </c>
      <c r="D110" s="175" t="s">
        <v>153</v>
      </c>
      <c r="E110" s="176" t="s">
        <v>1999</v>
      </c>
      <c r="F110" s="177" t="s">
        <v>2000</v>
      </c>
      <c r="G110" s="178" t="s">
        <v>262</v>
      </c>
      <c r="H110" s="179">
        <v>9</v>
      </c>
      <c r="I110" s="180"/>
      <c r="J110" s="181">
        <f>ROUND(I110*H110,2)</f>
        <v>0</v>
      </c>
      <c r="K110" s="177" t="s">
        <v>31</v>
      </c>
      <c r="L110" s="43"/>
      <c r="M110" s="182" t="s">
        <v>31</v>
      </c>
      <c r="N110" s="183" t="s">
        <v>47</v>
      </c>
      <c r="O110" s="68"/>
      <c r="P110" s="184">
        <f>O110*H110</f>
        <v>0</v>
      </c>
      <c r="Q110" s="184">
        <v>0</v>
      </c>
      <c r="R110" s="184">
        <f>Q110*H110</f>
        <v>0</v>
      </c>
      <c r="S110" s="184">
        <v>0</v>
      </c>
      <c r="T110" s="185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186" t="s">
        <v>157</v>
      </c>
      <c r="AT110" s="186" t="s">
        <v>153</v>
      </c>
      <c r="AU110" s="186" t="s">
        <v>85</v>
      </c>
      <c r="AY110" s="20" t="s">
        <v>152</v>
      </c>
      <c r="BE110" s="187">
        <f>IF(N110="základní",J110,0)</f>
        <v>0</v>
      </c>
      <c r="BF110" s="187">
        <f>IF(N110="snížená",J110,0)</f>
        <v>0</v>
      </c>
      <c r="BG110" s="187">
        <f>IF(N110="zákl. přenesená",J110,0)</f>
        <v>0</v>
      </c>
      <c r="BH110" s="187">
        <f>IF(N110="sníž. přenesená",J110,0)</f>
        <v>0</v>
      </c>
      <c r="BI110" s="187">
        <f>IF(N110="nulová",J110,0)</f>
        <v>0</v>
      </c>
      <c r="BJ110" s="20" t="s">
        <v>83</v>
      </c>
      <c r="BK110" s="187">
        <f>ROUND(I110*H110,2)</f>
        <v>0</v>
      </c>
      <c r="BL110" s="20" t="s">
        <v>157</v>
      </c>
      <c r="BM110" s="186" t="s">
        <v>2001</v>
      </c>
    </row>
    <row r="111" spans="1:65" s="13" customFormat="1" ht="10.199999999999999">
      <c r="B111" s="207"/>
      <c r="C111" s="208"/>
      <c r="D111" s="188" t="s">
        <v>210</v>
      </c>
      <c r="E111" s="209" t="s">
        <v>31</v>
      </c>
      <c r="F111" s="210" t="s">
        <v>1982</v>
      </c>
      <c r="G111" s="208"/>
      <c r="H111" s="209" t="s">
        <v>31</v>
      </c>
      <c r="I111" s="211"/>
      <c r="J111" s="208"/>
      <c r="K111" s="208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210</v>
      </c>
      <c r="AU111" s="216" t="s">
        <v>85</v>
      </c>
      <c r="AV111" s="13" t="s">
        <v>83</v>
      </c>
      <c r="AW111" s="13" t="s">
        <v>38</v>
      </c>
      <c r="AX111" s="13" t="s">
        <v>76</v>
      </c>
      <c r="AY111" s="216" t="s">
        <v>152</v>
      </c>
    </row>
    <row r="112" spans="1:65" s="14" customFormat="1" ht="10.199999999999999">
      <c r="B112" s="217"/>
      <c r="C112" s="218"/>
      <c r="D112" s="188" t="s">
        <v>210</v>
      </c>
      <c r="E112" s="219" t="s">
        <v>31</v>
      </c>
      <c r="F112" s="220" t="s">
        <v>2002</v>
      </c>
      <c r="G112" s="218"/>
      <c r="H112" s="221">
        <v>9</v>
      </c>
      <c r="I112" s="222"/>
      <c r="J112" s="218"/>
      <c r="K112" s="218"/>
      <c r="L112" s="223"/>
      <c r="M112" s="224"/>
      <c r="N112" s="225"/>
      <c r="O112" s="225"/>
      <c r="P112" s="225"/>
      <c r="Q112" s="225"/>
      <c r="R112" s="225"/>
      <c r="S112" s="225"/>
      <c r="T112" s="226"/>
      <c r="AT112" s="227" t="s">
        <v>210</v>
      </c>
      <c r="AU112" s="227" t="s">
        <v>85</v>
      </c>
      <c r="AV112" s="14" t="s">
        <v>85</v>
      </c>
      <c r="AW112" s="14" t="s">
        <v>38</v>
      </c>
      <c r="AX112" s="14" t="s">
        <v>76</v>
      </c>
      <c r="AY112" s="227" t="s">
        <v>152</v>
      </c>
    </row>
    <row r="113" spans="1:65" s="15" customFormat="1" ht="10.199999999999999">
      <c r="B113" s="228"/>
      <c r="C113" s="229"/>
      <c r="D113" s="188" t="s">
        <v>210</v>
      </c>
      <c r="E113" s="230" t="s">
        <v>31</v>
      </c>
      <c r="F113" s="231" t="s">
        <v>223</v>
      </c>
      <c r="G113" s="229"/>
      <c r="H113" s="232">
        <v>9</v>
      </c>
      <c r="I113" s="233"/>
      <c r="J113" s="229"/>
      <c r="K113" s="229"/>
      <c r="L113" s="234"/>
      <c r="M113" s="235"/>
      <c r="N113" s="236"/>
      <c r="O113" s="236"/>
      <c r="P113" s="236"/>
      <c r="Q113" s="236"/>
      <c r="R113" s="236"/>
      <c r="S113" s="236"/>
      <c r="T113" s="237"/>
      <c r="AT113" s="238" t="s">
        <v>210</v>
      </c>
      <c r="AU113" s="238" t="s">
        <v>85</v>
      </c>
      <c r="AV113" s="15" t="s">
        <v>157</v>
      </c>
      <c r="AW113" s="15" t="s">
        <v>38</v>
      </c>
      <c r="AX113" s="15" t="s">
        <v>83</v>
      </c>
      <c r="AY113" s="238" t="s">
        <v>152</v>
      </c>
    </row>
    <row r="114" spans="1:65" s="2" customFormat="1" ht="24.15" customHeight="1">
      <c r="A114" s="38"/>
      <c r="B114" s="39"/>
      <c r="C114" s="175" t="s">
        <v>174</v>
      </c>
      <c r="D114" s="175" t="s">
        <v>153</v>
      </c>
      <c r="E114" s="176" t="s">
        <v>2003</v>
      </c>
      <c r="F114" s="177" t="s">
        <v>2004</v>
      </c>
      <c r="G114" s="178" t="s">
        <v>262</v>
      </c>
      <c r="H114" s="179">
        <v>4</v>
      </c>
      <c r="I114" s="180"/>
      <c r="J114" s="181">
        <f>ROUND(I114*H114,2)</f>
        <v>0</v>
      </c>
      <c r="K114" s="177" t="s">
        <v>31</v>
      </c>
      <c r="L114" s="43"/>
      <c r="M114" s="182" t="s">
        <v>31</v>
      </c>
      <c r="N114" s="183" t="s">
        <v>47</v>
      </c>
      <c r="O114" s="68"/>
      <c r="P114" s="184">
        <f>O114*H114</f>
        <v>0</v>
      </c>
      <c r="Q114" s="184">
        <v>0</v>
      </c>
      <c r="R114" s="184">
        <f>Q114*H114</f>
        <v>0</v>
      </c>
      <c r="S114" s="184">
        <v>0</v>
      </c>
      <c r="T114" s="185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186" t="s">
        <v>157</v>
      </c>
      <c r="AT114" s="186" t="s">
        <v>153</v>
      </c>
      <c r="AU114" s="186" t="s">
        <v>85</v>
      </c>
      <c r="AY114" s="20" t="s">
        <v>152</v>
      </c>
      <c r="BE114" s="187">
        <f>IF(N114="základní",J114,0)</f>
        <v>0</v>
      </c>
      <c r="BF114" s="187">
        <f>IF(N114="snížená",J114,0)</f>
        <v>0</v>
      </c>
      <c r="BG114" s="187">
        <f>IF(N114="zákl. přenesená",J114,0)</f>
        <v>0</v>
      </c>
      <c r="BH114" s="187">
        <f>IF(N114="sníž. přenesená",J114,0)</f>
        <v>0</v>
      </c>
      <c r="BI114" s="187">
        <f>IF(N114="nulová",J114,0)</f>
        <v>0</v>
      </c>
      <c r="BJ114" s="20" t="s">
        <v>83</v>
      </c>
      <c r="BK114" s="187">
        <f>ROUND(I114*H114,2)</f>
        <v>0</v>
      </c>
      <c r="BL114" s="20" t="s">
        <v>157</v>
      </c>
      <c r="BM114" s="186" t="s">
        <v>2005</v>
      </c>
    </row>
    <row r="115" spans="1:65" s="13" customFormat="1" ht="10.199999999999999">
      <c r="B115" s="207"/>
      <c r="C115" s="208"/>
      <c r="D115" s="188" t="s">
        <v>210</v>
      </c>
      <c r="E115" s="209" t="s">
        <v>31</v>
      </c>
      <c r="F115" s="210" t="s">
        <v>1989</v>
      </c>
      <c r="G115" s="208"/>
      <c r="H115" s="209" t="s">
        <v>31</v>
      </c>
      <c r="I115" s="211"/>
      <c r="J115" s="208"/>
      <c r="K115" s="208"/>
      <c r="L115" s="212"/>
      <c r="M115" s="213"/>
      <c r="N115" s="214"/>
      <c r="O115" s="214"/>
      <c r="P115" s="214"/>
      <c r="Q115" s="214"/>
      <c r="R115" s="214"/>
      <c r="S115" s="214"/>
      <c r="T115" s="215"/>
      <c r="AT115" s="216" t="s">
        <v>210</v>
      </c>
      <c r="AU115" s="216" t="s">
        <v>85</v>
      </c>
      <c r="AV115" s="13" t="s">
        <v>83</v>
      </c>
      <c r="AW115" s="13" t="s">
        <v>38</v>
      </c>
      <c r="AX115" s="13" t="s">
        <v>76</v>
      </c>
      <c r="AY115" s="216" t="s">
        <v>152</v>
      </c>
    </row>
    <row r="116" spans="1:65" s="14" customFormat="1" ht="10.199999999999999">
      <c r="B116" s="217"/>
      <c r="C116" s="218"/>
      <c r="D116" s="188" t="s">
        <v>210</v>
      </c>
      <c r="E116" s="219" t="s">
        <v>31</v>
      </c>
      <c r="F116" s="220" t="s">
        <v>2006</v>
      </c>
      <c r="G116" s="218"/>
      <c r="H116" s="221">
        <v>4</v>
      </c>
      <c r="I116" s="222"/>
      <c r="J116" s="218"/>
      <c r="K116" s="218"/>
      <c r="L116" s="223"/>
      <c r="M116" s="224"/>
      <c r="N116" s="225"/>
      <c r="O116" s="225"/>
      <c r="P116" s="225"/>
      <c r="Q116" s="225"/>
      <c r="R116" s="225"/>
      <c r="S116" s="225"/>
      <c r="T116" s="226"/>
      <c r="AT116" s="227" t="s">
        <v>210</v>
      </c>
      <c r="AU116" s="227" t="s">
        <v>85</v>
      </c>
      <c r="AV116" s="14" t="s">
        <v>85</v>
      </c>
      <c r="AW116" s="14" t="s">
        <v>38</v>
      </c>
      <c r="AX116" s="14" t="s">
        <v>76</v>
      </c>
      <c r="AY116" s="227" t="s">
        <v>152</v>
      </c>
    </row>
    <row r="117" spans="1:65" s="15" customFormat="1" ht="10.199999999999999">
      <c r="B117" s="228"/>
      <c r="C117" s="229"/>
      <c r="D117" s="188" t="s">
        <v>210</v>
      </c>
      <c r="E117" s="230" t="s">
        <v>31</v>
      </c>
      <c r="F117" s="231" t="s">
        <v>223</v>
      </c>
      <c r="G117" s="229"/>
      <c r="H117" s="232">
        <v>4</v>
      </c>
      <c r="I117" s="233"/>
      <c r="J117" s="229"/>
      <c r="K117" s="229"/>
      <c r="L117" s="234"/>
      <c r="M117" s="235"/>
      <c r="N117" s="236"/>
      <c r="O117" s="236"/>
      <c r="P117" s="236"/>
      <c r="Q117" s="236"/>
      <c r="R117" s="236"/>
      <c r="S117" s="236"/>
      <c r="T117" s="237"/>
      <c r="AT117" s="238" t="s">
        <v>210</v>
      </c>
      <c r="AU117" s="238" t="s">
        <v>85</v>
      </c>
      <c r="AV117" s="15" t="s">
        <v>157</v>
      </c>
      <c r="AW117" s="15" t="s">
        <v>38</v>
      </c>
      <c r="AX117" s="15" t="s">
        <v>83</v>
      </c>
      <c r="AY117" s="238" t="s">
        <v>152</v>
      </c>
    </row>
    <row r="118" spans="1:65" s="2" customFormat="1" ht="24.15" customHeight="1">
      <c r="A118" s="38"/>
      <c r="B118" s="39"/>
      <c r="C118" s="175" t="s">
        <v>179</v>
      </c>
      <c r="D118" s="175" t="s">
        <v>153</v>
      </c>
      <c r="E118" s="176" t="s">
        <v>2007</v>
      </c>
      <c r="F118" s="177" t="s">
        <v>2008</v>
      </c>
      <c r="G118" s="178" t="s">
        <v>262</v>
      </c>
      <c r="H118" s="179">
        <v>2</v>
      </c>
      <c r="I118" s="180"/>
      <c r="J118" s="181">
        <f>ROUND(I118*H118,2)</f>
        <v>0</v>
      </c>
      <c r="K118" s="177" t="s">
        <v>31</v>
      </c>
      <c r="L118" s="43"/>
      <c r="M118" s="182" t="s">
        <v>31</v>
      </c>
      <c r="N118" s="183" t="s">
        <v>47</v>
      </c>
      <c r="O118" s="68"/>
      <c r="P118" s="184">
        <f>O118*H118</f>
        <v>0</v>
      </c>
      <c r="Q118" s="184">
        <v>0</v>
      </c>
      <c r="R118" s="184">
        <f>Q118*H118</f>
        <v>0</v>
      </c>
      <c r="S118" s="184">
        <v>0</v>
      </c>
      <c r="T118" s="185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186" t="s">
        <v>157</v>
      </c>
      <c r="AT118" s="186" t="s">
        <v>153</v>
      </c>
      <c r="AU118" s="186" t="s">
        <v>85</v>
      </c>
      <c r="AY118" s="20" t="s">
        <v>152</v>
      </c>
      <c r="BE118" s="187">
        <f>IF(N118="základní",J118,0)</f>
        <v>0</v>
      </c>
      <c r="BF118" s="187">
        <f>IF(N118="snížená",J118,0)</f>
        <v>0</v>
      </c>
      <c r="BG118" s="187">
        <f>IF(N118="zákl. přenesená",J118,0)</f>
        <v>0</v>
      </c>
      <c r="BH118" s="187">
        <f>IF(N118="sníž. přenesená",J118,0)</f>
        <v>0</v>
      </c>
      <c r="BI118" s="187">
        <f>IF(N118="nulová",J118,0)</f>
        <v>0</v>
      </c>
      <c r="BJ118" s="20" t="s">
        <v>83</v>
      </c>
      <c r="BK118" s="187">
        <f>ROUND(I118*H118,2)</f>
        <v>0</v>
      </c>
      <c r="BL118" s="20" t="s">
        <v>157</v>
      </c>
      <c r="BM118" s="186" t="s">
        <v>2009</v>
      </c>
    </row>
    <row r="119" spans="1:65" s="13" customFormat="1" ht="10.199999999999999">
      <c r="B119" s="207"/>
      <c r="C119" s="208"/>
      <c r="D119" s="188" t="s">
        <v>210</v>
      </c>
      <c r="E119" s="209" t="s">
        <v>31</v>
      </c>
      <c r="F119" s="210" t="s">
        <v>1989</v>
      </c>
      <c r="G119" s="208"/>
      <c r="H119" s="209" t="s">
        <v>31</v>
      </c>
      <c r="I119" s="211"/>
      <c r="J119" s="208"/>
      <c r="K119" s="208"/>
      <c r="L119" s="212"/>
      <c r="M119" s="213"/>
      <c r="N119" s="214"/>
      <c r="O119" s="214"/>
      <c r="P119" s="214"/>
      <c r="Q119" s="214"/>
      <c r="R119" s="214"/>
      <c r="S119" s="214"/>
      <c r="T119" s="215"/>
      <c r="AT119" s="216" t="s">
        <v>210</v>
      </c>
      <c r="AU119" s="216" t="s">
        <v>85</v>
      </c>
      <c r="AV119" s="13" t="s">
        <v>83</v>
      </c>
      <c r="AW119" s="13" t="s">
        <v>38</v>
      </c>
      <c r="AX119" s="13" t="s">
        <v>76</v>
      </c>
      <c r="AY119" s="216" t="s">
        <v>152</v>
      </c>
    </row>
    <row r="120" spans="1:65" s="14" customFormat="1" ht="10.199999999999999">
      <c r="B120" s="217"/>
      <c r="C120" s="218"/>
      <c r="D120" s="188" t="s">
        <v>210</v>
      </c>
      <c r="E120" s="219" t="s">
        <v>31</v>
      </c>
      <c r="F120" s="220" t="s">
        <v>2010</v>
      </c>
      <c r="G120" s="218"/>
      <c r="H120" s="221">
        <v>2</v>
      </c>
      <c r="I120" s="222"/>
      <c r="J120" s="218"/>
      <c r="K120" s="218"/>
      <c r="L120" s="223"/>
      <c r="M120" s="224"/>
      <c r="N120" s="225"/>
      <c r="O120" s="225"/>
      <c r="P120" s="225"/>
      <c r="Q120" s="225"/>
      <c r="R120" s="225"/>
      <c r="S120" s="225"/>
      <c r="T120" s="226"/>
      <c r="AT120" s="227" t="s">
        <v>210</v>
      </c>
      <c r="AU120" s="227" t="s">
        <v>85</v>
      </c>
      <c r="AV120" s="14" t="s">
        <v>85</v>
      </c>
      <c r="AW120" s="14" t="s">
        <v>38</v>
      </c>
      <c r="AX120" s="14" t="s">
        <v>76</v>
      </c>
      <c r="AY120" s="227" t="s">
        <v>152</v>
      </c>
    </row>
    <row r="121" spans="1:65" s="15" customFormat="1" ht="10.199999999999999">
      <c r="B121" s="228"/>
      <c r="C121" s="229"/>
      <c r="D121" s="188" t="s">
        <v>210</v>
      </c>
      <c r="E121" s="230" t="s">
        <v>31</v>
      </c>
      <c r="F121" s="231" t="s">
        <v>223</v>
      </c>
      <c r="G121" s="229"/>
      <c r="H121" s="232">
        <v>2</v>
      </c>
      <c r="I121" s="233"/>
      <c r="J121" s="229"/>
      <c r="K121" s="229"/>
      <c r="L121" s="234"/>
      <c r="M121" s="235"/>
      <c r="N121" s="236"/>
      <c r="O121" s="236"/>
      <c r="P121" s="236"/>
      <c r="Q121" s="236"/>
      <c r="R121" s="236"/>
      <c r="S121" s="236"/>
      <c r="T121" s="237"/>
      <c r="AT121" s="238" t="s">
        <v>210</v>
      </c>
      <c r="AU121" s="238" t="s">
        <v>85</v>
      </c>
      <c r="AV121" s="15" t="s">
        <v>157</v>
      </c>
      <c r="AW121" s="15" t="s">
        <v>38</v>
      </c>
      <c r="AX121" s="15" t="s">
        <v>83</v>
      </c>
      <c r="AY121" s="238" t="s">
        <v>152</v>
      </c>
    </row>
    <row r="122" spans="1:65" s="2" customFormat="1" ht="21.75" customHeight="1">
      <c r="A122" s="38"/>
      <c r="B122" s="39"/>
      <c r="C122" s="175" t="s">
        <v>184</v>
      </c>
      <c r="D122" s="175" t="s">
        <v>153</v>
      </c>
      <c r="E122" s="176" t="s">
        <v>2011</v>
      </c>
      <c r="F122" s="177" t="s">
        <v>2012</v>
      </c>
      <c r="G122" s="178" t="s">
        <v>262</v>
      </c>
      <c r="H122" s="179">
        <v>9</v>
      </c>
      <c r="I122" s="180"/>
      <c r="J122" s="181">
        <f>ROUND(I122*H122,2)</f>
        <v>0</v>
      </c>
      <c r="K122" s="177" t="s">
        <v>31</v>
      </c>
      <c r="L122" s="43"/>
      <c r="M122" s="182" t="s">
        <v>31</v>
      </c>
      <c r="N122" s="183" t="s">
        <v>47</v>
      </c>
      <c r="O122" s="68"/>
      <c r="P122" s="184">
        <f>O122*H122</f>
        <v>0</v>
      </c>
      <c r="Q122" s="184">
        <v>0</v>
      </c>
      <c r="R122" s="184">
        <f>Q122*H122</f>
        <v>0</v>
      </c>
      <c r="S122" s="184">
        <v>0</v>
      </c>
      <c r="T122" s="185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186" t="s">
        <v>157</v>
      </c>
      <c r="AT122" s="186" t="s">
        <v>153</v>
      </c>
      <c r="AU122" s="186" t="s">
        <v>85</v>
      </c>
      <c r="AY122" s="20" t="s">
        <v>152</v>
      </c>
      <c r="BE122" s="187">
        <f>IF(N122="základní",J122,0)</f>
        <v>0</v>
      </c>
      <c r="BF122" s="187">
        <f>IF(N122="snížená",J122,0)</f>
        <v>0</v>
      </c>
      <c r="BG122" s="187">
        <f>IF(N122="zákl. přenesená",J122,0)</f>
        <v>0</v>
      </c>
      <c r="BH122" s="187">
        <f>IF(N122="sníž. přenesená",J122,0)</f>
        <v>0</v>
      </c>
      <c r="BI122" s="187">
        <f>IF(N122="nulová",J122,0)</f>
        <v>0</v>
      </c>
      <c r="BJ122" s="20" t="s">
        <v>83</v>
      </c>
      <c r="BK122" s="187">
        <f>ROUND(I122*H122,2)</f>
        <v>0</v>
      </c>
      <c r="BL122" s="20" t="s">
        <v>157</v>
      </c>
      <c r="BM122" s="186" t="s">
        <v>2013</v>
      </c>
    </row>
    <row r="123" spans="1:65" s="2" customFormat="1" ht="21.75" customHeight="1">
      <c r="A123" s="38"/>
      <c r="B123" s="39"/>
      <c r="C123" s="175" t="s">
        <v>189</v>
      </c>
      <c r="D123" s="175" t="s">
        <v>153</v>
      </c>
      <c r="E123" s="176" t="s">
        <v>2014</v>
      </c>
      <c r="F123" s="177" t="s">
        <v>2015</v>
      </c>
      <c r="G123" s="178" t="s">
        <v>262</v>
      </c>
      <c r="H123" s="179">
        <v>4</v>
      </c>
      <c r="I123" s="180"/>
      <c r="J123" s="181">
        <f>ROUND(I123*H123,2)</f>
        <v>0</v>
      </c>
      <c r="K123" s="177" t="s">
        <v>31</v>
      </c>
      <c r="L123" s="43"/>
      <c r="M123" s="182" t="s">
        <v>31</v>
      </c>
      <c r="N123" s="183" t="s">
        <v>47</v>
      </c>
      <c r="O123" s="68"/>
      <c r="P123" s="184">
        <f>O123*H123</f>
        <v>0</v>
      </c>
      <c r="Q123" s="184">
        <v>0</v>
      </c>
      <c r="R123" s="184">
        <f>Q123*H123</f>
        <v>0</v>
      </c>
      <c r="S123" s="184">
        <v>0</v>
      </c>
      <c r="T123" s="185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186" t="s">
        <v>157</v>
      </c>
      <c r="AT123" s="186" t="s">
        <v>153</v>
      </c>
      <c r="AU123" s="186" t="s">
        <v>85</v>
      </c>
      <c r="AY123" s="20" t="s">
        <v>152</v>
      </c>
      <c r="BE123" s="187">
        <f>IF(N123="základní",J123,0)</f>
        <v>0</v>
      </c>
      <c r="BF123" s="187">
        <f>IF(N123="snížená",J123,0)</f>
        <v>0</v>
      </c>
      <c r="BG123" s="187">
        <f>IF(N123="zákl. přenesená",J123,0)</f>
        <v>0</v>
      </c>
      <c r="BH123" s="187">
        <f>IF(N123="sníž. přenesená",J123,0)</f>
        <v>0</v>
      </c>
      <c r="BI123" s="187">
        <f>IF(N123="nulová",J123,0)</f>
        <v>0</v>
      </c>
      <c r="BJ123" s="20" t="s">
        <v>83</v>
      </c>
      <c r="BK123" s="187">
        <f>ROUND(I123*H123,2)</f>
        <v>0</v>
      </c>
      <c r="BL123" s="20" t="s">
        <v>157</v>
      </c>
      <c r="BM123" s="186" t="s">
        <v>2016</v>
      </c>
    </row>
    <row r="124" spans="1:65" s="2" customFormat="1" ht="21.75" customHeight="1">
      <c r="A124" s="38"/>
      <c r="B124" s="39"/>
      <c r="C124" s="175" t="s">
        <v>259</v>
      </c>
      <c r="D124" s="175" t="s">
        <v>153</v>
      </c>
      <c r="E124" s="176" t="s">
        <v>2017</v>
      </c>
      <c r="F124" s="177" t="s">
        <v>2018</v>
      </c>
      <c r="G124" s="178" t="s">
        <v>262</v>
      </c>
      <c r="H124" s="179">
        <v>2</v>
      </c>
      <c r="I124" s="180"/>
      <c r="J124" s="181">
        <f>ROUND(I124*H124,2)</f>
        <v>0</v>
      </c>
      <c r="K124" s="177" t="s">
        <v>31</v>
      </c>
      <c r="L124" s="43"/>
      <c r="M124" s="182" t="s">
        <v>31</v>
      </c>
      <c r="N124" s="183" t="s">
        <v>47</v>
      </c>
      <c r="O124" s="68"/>
      <c r="P124" s="184">
        <f>O124*H124</f>
        <v>0</v>
      </c>
      <c r="Q124" s="184">
        <v>0</v>
      </c>
      <c r="R124" s="184">
        <f>Q124*H124</f>
        <v>0</v>
      </c>
      <c r="S124" s="184">
        <v>0</v>
      </c>
      <c r="T124" s="185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186" t="s">
        <v>157</v>
      </c>
      <c r="AT124" s="186" t="s">
        <v>153</v>
      </c>
      <c r="AU124" s="186" t="s">
        <v>85</v>
      </c>
      <c r="AY124" s="20" t="s">
        <v>152</v>
      </c>
      <c r="BE124" s="187">
        <f>IF(N124="základní",J124,0)</f>
        <v>0</v>
      </c>
      <c r="BF124" s="187">
        <f>IF(N124="snížená",J124,0)</f>
        <v>0</v>
      </c>
      <c r="BG124" s="187">
        <f>IF(N124="zákl. přenesená",J124,0)</f>
        <v>0</v>
      </c>
      <c r="BH124" s="187">
        <f>IF(N124="sníž. přenesená",J124,0)</f>
        <v>0</v>
      </c>
      <c r="BI124" s="187">
        <f>IF(N124="nulová",J124,0)</f>
        <v>0</v>
      </c>
      <c r="BJ124" s="20" t="s">
        <v>83</v>
      </c>
      <c r="BK124" s="187">
        <f>ROUND(I124*H124,2)</f>
        <v>0</v>
      </c>
      <c r="BL124" s="20" t="s">
        <v>157</v>
      </c>
      <c r="BM124" s="186" t="s">
        <v>2019</v>
      </c>
    </row>
    <row r="125" spans="1:65" s="2" customFormat="1" ht="16.5" customHeight="1">
      <c r="A125" s="38"/>
      <c r="B125" s="39"/>
      <c r="C125" s="175" t="s">
        <v>265</v>
      </c>
      <c r="D125" s="175" t="s">
        <v>153</v>
      </c>
      <c r="E125" s="176" t="s">
        <v>2020</v>
      </c>
      <c r="F125" s="177" t="s">
        <v>2021</v>
      </c>
      <c r="G125" s="178" t="s">
        <v>262</v>
      </c>
      <c r="H125" s="179">
        <v>311</v>
      </c>
      <c r="I125" s="180"/>
      <c r="J125" s="181">
        <f>ROUND(I125*H125,2)</f>
        <v>0</v>
      </c>
      <c r="K125" s="177" t="s">
        <v>31</v>
      </c>
      <c r="L125" s="43"/>
      <c r="M125" s="182" t="s">
        <v>31</v>
      </c>
      <c r="N125" s="183" t="s">
        <v>47</v>
      </c>
      <c r="O125" s="68"/>
      <c r="P125" s="184">
        <f>O125*H125</f>
        <v>0</v>
      </c>
      <c r="Q125" s="184">
        <v>0</v>
      </c>
      <c r="R125" s="184">
        <f>Q125*H125</f>
        <v>0</v>
      </c>
      <c r="S125" s="184">
        <v>0</v>
      </c>
      <c r="T125" s="185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86" t="s">
        <v>157</v>
      </c>
      <c r="AT125" s="186" t="s">
        <v>153</v>
      </c>
      <c r="AU125" s="186" t="s">
        <v>85</v>
      </c>
      <c r="AY125" s="20" t="s">
        <v>152</v>
      </c>
      <c r="BE125" s="187">
        <f>IF(N125="základní",J125,0)</f>
        <v>0</v>
      </c>
      <c r="BF125" s="187">
        <f>IF(N125="snížená",J125,0)</f>
        <v>0</v>
      </c>
      <c r="BG125" s="187">
        <f>IF(N125="zákl. přenesená",J125,0)</f>
        <v>0</v>
      </c>
      <c r="BH125" s="187">
        <f>IF(N125="sníž. přenesená",J125,0)</f>
        <v>0</v>
      </c>
      <c r="BI125" s="187">
        <f>IF(N125="nulová",J125,0)</f>
        <v>0</v>
      </c>
      <c r="BJ125" s="20" t="s">
        <v>83</v>
      </c>
      <c r="BK125" s="187">
        <f>ROUND(I125*H125,2)</f>
        <v>0</v>
      </c>
      <c r="BL125" s="20" t="s">
        <v>157</v>
      </c>
      <c r="BM125" s="186" t="s">
        <v>2022</v>
      </c>
    </row>
    <row r="126" spans="1:65" s="13" customFormat="1" ht="10.199999999999999">
      <c r="B126" s="207"/>
      <c r="C126" s="208"/>
      <c r="D126" s="188" t="s">
        <v>210</v>
      </c>
      <c r="E126" s="209" t="s">
        <v>31</v>
      </c>
      <c r="F126" s="210" t="s">
        <v>2023</v>
      </c>
      <c r="G126" s="208"/>
      <c r="H126" s="209" t="s">
        <v>31</v>
      </c>
      <c r="I126" s="211"/>
      <c r="J126" s="208"/>
      <c r="K126" s="208"/>
      <c r="L126" s="212"/>
      <c r="M126" s="213"/>
      <c r="N126" s="214"/>
      <c r="O126" s="214"/>
      <c r="P126" s="214"/>
      <c r="Q126" s="214"/>
      <c r="R126" s="214"/>
      <c r="S126" s="214"/>
      <c r="T126" s="215"/>
      <c r="AT126" s="216" t="s">
        <v>210</v>
      </c>
      <c r="AU126" s="216" t="s">
        <v>85</v>
      </c>
      <c r="AV126" s="13" t="s">
        <v>83</v>
      </c>
      <c r="AW126" s="13" t="s">
        <v>38</v>
      </c>
      <c r="AX126" s="13" t="s">
        <v>76</v>
      </c>
      <c r="AY126" s="216" t="s">
        <v>152</v>
      </c>
    </row>
    <row r="127" spans="1:65" s="14" customFormat="1" ht="10.199999999999999">
      <c r="B127" s="217"/>
      <c r="C127" s="218"/>
      <c r="D127" s="188" t="s">
        <v>210</v>
      </c>
      <c r="E127" s="219" t="s">
        <v>31</v>
      </c>
      <c r="F127" s="220" t="s">
        <v>2024</v>
      </c>
      <c r="G127" s="218"/>
      <c r="H127" s="221">
        <v>14</v>
      </c>
      <c r="I127" s="222"/>
      <c r="J127" s="218"/>
      <c r="K127" s="218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210</v>
      </c>
      <c r="AU127" s="227" t="s">
        <v>85</v>
      </c>
      <c r="AV127" s="14" t="s">
        <v>85</v>
      </c>
      <c r="AW127" s="14" t="s">
        <v>38</v>
      </c>
      <c r="AX127" s="14" t="s">
        <v>76</v>
      </c>
      <c r="AY127" s="227" t="s">
        <v>152</v>
      </c>
    </row>
    <row r="128" spans="1:65" s="14" customFormat="1" ht="10.199999999999999">
      <c r="B128" s="217"/>
      <c r="C128" s="218"/>
      <c r="D128" s="188" t="s">
        <v>210</v>
      </c>
      <c r="E128" s="219" t="s">
        <v>31</v>
      </c>
      <c r="F128" s="220" t="s">
        <v>2025</v>
      </c>
      <c r="G128" s="218"/>
      <c r="H128" s="221">
        <v>297</v>
      </c>
      <c r="I128" s="222"/>
      <c r="J128" s="218"/>
      <c r="K128" s="218"/>
      <c r="L128" s="223"/>
      <c r="M128" s="224"/>
      <c r="N128" s="225"/>
      <c r="O128" s="225"/>
      <c r="P128" s="225"/>
      <c r="Q128" s="225"/>
      <c r="R128" s="225"/>
      <c r="S128" s="225"/>
      <c r="T128" s="226"/>
      <c r="AT128" s="227" t="s">
        <v>210</v>
      </c>
      <c r="AU128" s="227" t="s">
        <v>85</v>
      </c>
      <c r="AV128" s="14" t="s">
        <v>85</v>
      </c>
      <c r="AW128" s="14" t="s">
        <v>38</v>
      </c>
      <c r="AX128" s="14" t="s">
        <v>76</v>
      </c>
      <c r="AY128" s="227" t="s">
        <v>152</v>
      </c>
    </row>
    <row r="129" spans="1:65" s="15" customFormat="1" ht="10.199999999999999">
      <c r="B129" s="228"/>
      <c r="C129" s="229"/>
      <c r="D129" s="188" t="s">
        <v>210</v>
      </c>
      <c r="E129" s="230" t="s">
        <v>31</v>
      </c>
      <c r="F129" s="231" t="s">
        <v>223</v>
      </c>
      <c r="G129" s="229"/>
      <c r="H129" s="232">
        <v>311</v>
      </c>
      <c r="I129" s="233"/>
      <c r="J129" s="229"/>
      <c r="K129" s="229"/>
      <c r="L129" s="234"/>
      <c r="M129" s="235"/>
      <c r="N129" s="236"/>
      <c r="O129" s="236"/>
      <c r="P129" s="236"/>
      <c r="Q129" s="236"/>
      <c r="R129" s="236"/>
      <c r="S129" s="236"/>
      <c r="T129" s="237"/>
      <c r="AT129" s="238" t="s">
        <v>210</v>
      </c>
      <c r="AU129" s="238" t="s">
        <v>85</v>
      </c>
      <c r="AV129" s="15" t="s">
        <v>157</v>
      </c>
      <c r="AW129" s="15" t="s">
        <v>38</v>
      </c>
      <c r="AX129" s="15" t="s">
        <v>83</v>
      </c>
      <c r="AY129" s="238" t="s">
        <v>152</v>
      </c>
    </row>
    <row r="130" spans="1:65" s="2" customFormat="1" ht="37.799999999999997" customHeight="1">
      <c r="A130" s="38"/>
      <c r="B130" s="39"/>
      <c r="C130" s="175" t="s">
        <v>269</v>
      </c>
      <c r="D130" s="175" t="s">
        <v>153</v>
      </c>
      <c r="E130" s="176" t="s">
        <v>798</v>
      </c>
      <c r="F130" s="177" t="s">
        <v>799</v>
      </c>
      <c r="G130" s="178" t="s">
        <v>650</v>
      </c>
      <c r="H130" s="179">
        <v>66.400000000000006</v>
      </c>
      <c r="I130" s="180"/>
      <c r="J130" s="181">
        <f>ROUND(I130*H130,2)</f>
        <v>0</v>
      </c>
      <c r="K130" s="177" t="s">
        <v>31</v>
      </c>
      <c r="L130" s="43"/>
      <c r="M130" s="182" t="s">
        <v>31</v>
      </c>
      <c r="N130" s="183" t="s">
        <v>47</v>
      </c>
      <c r="O130" s="68"/>
      <c r="P130" s="184">
        <f>O130*H130</f>
        <v>0</v>
      </c>
      <c r="Q130" s="184">
        <v>0</v>
      </c>
      <c r="R130" s="184">
        <f>Q130*H130</f>
        <v>0</v>
      </c>
      <c r="S130" s="184">
        <v>0</v>
      </c>
      <c r="T130" s="18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86" t="s">
        <v>157</v>
      </c>
      <c r="AT130" s="186" t="s">
        <v>153</v>
      </c>
      <c r="AU130" s="186" t="s">
        <v>85</v>
      </c>
      <c r="AY130" s="20" t="s">
        <v>152</v>
      </c>
      <c r="BE130" s="187">
        <f>IF(N130="základní",J130,0)</f>
        <v>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20" t="s">
        <v>83</v>
      </c>
      <c r="BK130" s="187">
        <f>ROUND(I130*H130,2)</f>
        <v>0</v>
      </c>
      <c r="BL130" s="20" t="s">
        <v>157</v>
      </c>
      <c r="BM130" s="186" t="s">
        <v>2026</v>
      </c>
    </row>
    <row r="131" spans="1:65" s="14" customFormat="1" ht="10.199999999999999">
      <c r="B131" s="217"/>
      <c r="C131" s="218"/>
      <c r="D131" s="188" t="s">
        <v>210</v>
      </c>
      <c r="E131" s="219" t="s">
        <v>31</v>
      </c>
      <c r="F131" s="220" t="s">
        <v>2027</v>
      </c>
      <c r="G131" s="218"/>
      <c r="H131" s="221">
        <v>66.400000000000006</v>
      </c>
      <c r="I131" s="222"/>
      <c r="J131" s="218"/>
      <c r="K131" s="218"/>
      <c r="L131" s="223"/>
      <c r="M131" s="224"/>
      <c r="N131" s="225"/>
      <c r="O131" s="225"/>
      <c r="P131" s="225"/>
      <c r="Q131" s="225"/>
      <c r="R131" s="225"/>
      <c r="S131" s="225"/>
      <c r="T131" s="226"/>
      <c r="AT131" s="227" t="s">
        <v>210</v>
      </c>
      <c r="AU131" s="227" t="s">
        <v>85</v>
      </c>
      <c r="AV131" s="14" t="s">
        <v>85</v>
      </c>
      <c r="AW131" s="14" t="s">
        <v>38</v>
      </c>
      <c r="AX131" s="14" t="s">
        <v>83</v>
      </c>
      <c r="AY131" s="227" t="s">
        <v>152</v>
      </c>
    </row>
    <row r="132" spans="1:65" s="2" customFormat="1" ht="24.15" customHeight="1">
      <c r="A132" s="38"/>
      <c r="B132" s="39"/>
      <c r="C132" s="175" t="s">
        <v>8</v>
      </c>
      <c r="D132" s="175" t="s">
        <v>153</v>
      </c>
      <c r="E132" s="176" t="s">
        <v>806</v>
      </c>
      <c r="F132" s="177" t="s">
        <v>807</v>
      </c>
      <c r="G132" s="178" t="s">
        <v>650</v>
      </c>
      <c r="H132" s="179">
        <v>66.400000000000006</v>
      </c>
      <c r="I132" s="180"/>
      <c r="J132" s="181">
        <f>ROUND(I132*H132,2)</f>
        <v>0</v>
      </c>
      <c r="K132" s="177" t="s">
        <v>31</v>
      </c>
      <c r="L132" s="43"/>
      <c r="M132" s="182" t="s">
        <v>31</v>
      </c>
      <c r="N132" s="183" t="s">
        <v>47</v>
      </c>
      <c r="O132" s="68"/>
      <c r="P132" s="184">
        <f>O132*H132</f>
        <v>0</v>
      </c>
      <c r="Q132" s="184">
        <v>0</v>
      </c>
      <c r="R132" s="184">
        <f>Q132*H132</f>
        <v>0</v>
      </c>
      <c r="S132" s="184">
        <v>0</v>
      </c>
      <c r="T132" s="18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86" t="s">
        <v>157</v>
      </c>
      <c r="AT132" s="186" t="s">
        <v>153</v>
      </c>
      <c r="AU132" s="186" t="s">
        <v>85</v>
      </c>
      <c r="AY132" s="20" t="s">
        <v>152</v>
      </c>
      <c r="BE132" s="187">
        <f>IF(N132="základní",J132,0)</f>
        <v>0</v>
      </c>
      <c r="BF132" s="187">
        <f>IF(N132="snížená",J132,0)</f>
        <v>0</v>
      </c>
      <c r="BG132" s="187">
        <f>IF(N132="zákl. přenesená",J132,0)</f>
        <v>0</v>
      </c>
      <c r="BH132" s="187">
        <f>IF(N132="sníž. přenesená",J132,0)</f>
        <v>0</v>
      </c>
      <c r="BI132" s="187">
        <f>IF(N132="nulová",J132,0)</f>
        <v>0</v>
      </c>
      <c r="BJ132" s="20" t="s">
        <v>83</v>
      </c>
      <c r="BK132" s="187">
        <f>ROUND(I132*H132,2)</f>
        <v>0</v>
      </c>
      <c r="BL132" s="20" t="s">
        <v>157</v>
      </c>
      <c r="BM132" s="186" t="s">
        <v>2028</v>
      </c>
    </row>
    <row r="133" spans="1:65" s="2" customFormat="1" ht="24.15" customHeight="1">
      <c r="A133" s="38"/>
      <c r="B133" s="39"/>
      <c r="C133" s="175" t="s">
        <v>278</v>
      </c>
      <c r="D133" s="175" t="s">
        <v>153</v>
      </c>
      <c r="E133" s="176" t="s">
        <v>2029</v>
      </c>
      <c r="F133" s="177" t="s">
        <v>2030</v>
      </c>
      <c r="G133" s="178" t="s">
        <v>262</v>
      </c>
      <c r="H133" s="179">
        <v>297</v>
      </c>
      <c r="I133" s="180"/>
      <c r="J133" s="181">
        <f>ROUND(I133*H133,2)</f>
        <v>0</v>
      </c>
      <c r="K133" s="177" t="s">
        <v>31</v>
      </c>
      <c r="L133" s="43"/>
      <c r="M133" s="182" t="s">
        <v>31</v>
      </c>
      <c r="N133" s="183" t="s">
        <v>47</v>
      </c>
      <c r="O133" s="68"/>
      <c r="P133" s="184">
        <f>O133*H133</f>
        <v>0</v>
      </c>
      <c r="Q133" s="184">
        <v>0</v>
      </c>
      <c r="R133" s="184">
        <f>Q133*H133</f>
        <v>0</v>
      </c>
      <c r="S133" s="184">
        <v>0</v>
      </c>
      <c r="T133" s="18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86" t="s">
        <v>157</v>
      </c>
      <c r="AT133" s="186" t="s">
        <v>153</v>
      </c>
      <c r="AU133" s="186" t="s">
        <v>85</v>
      </c>
      <c r="AY133" s="20" t="s">
        <v>152</v>
      </c>
      <c r="BE133" s="187">
        <f>IF(N133="základní",J133,0)</f>
        <v>0</v>
      </c>
      <c r="BF133" s="187">
        <f>IF(N133="snížená",J133,0)</f>
        <v>0</v>
      </c>
      <c r="BG133" s="187">
        <f>IF(N133="zákl. přenesená",J133,0)</f>
        <v>0</v>
      </c>
      <c r="BH133" s="187">
        <f>IF(N133="sníž. přenesená",J133,0)</f>
        <v>0</v>
      </c>
      <c r="BI133" s="187">
        <f>IF(N133="nulová",J133,0)</f>
        <v>0</v>
      </c>
      <c r="BJ133" s="20" t="s">
        <v>83</v>
      </c>
      <c r="BK133" s="187">
        <f>ROUND(I133*H133,2)</f>
        <v>0</v>
      </c>
      <c r="BL133" s="20" t="s">
        <v>157</v>
      </c>
      <c r="BM133" s="186" t="s">
        <v>2031</v>
      </c>
    </row>
    <row r="134" spans="1:65" s="14" customFormat="1" ht="10.199999999999999">
      <c r="B134" s="217"/>
      <c r="C134" s="218"/>
      <c r="D134" s="188" t="s">
        <v>210</v>
      </c>
      <c r="E134" s="219" t="s">
        <v>31</v>
      </c>
      <c r="F134" s="220" t="s">
        <v>2025</v>
      </c>
      <c r="G134" s="218"/>
      <c r="H134" s="221">
        <v>297</v>
      </c>
      <c r="I134" s="222"/>
      <c r="J134" s="218"/>
      <c r="K134" s="218"/>
      <c r="L134" s="223"/>
      <c r="M134" s="224"/>
      <c r="N134" s="225"/>
      <c r="O134" s="225"/>
      <c r="P134" s="225"/>
      <c r="Q134" s="225"/>
      <c r="R134" s="225"/>
      <c r="S134" s="225"/>
      <c r="T134" s="226"/>
      <c r="AT134" s="227" t="s">
        <v>210</v>
      </c>
      <c r="AU134" s="227" t="s">
        <v>85</v>
      </c>
      <c r="AV134" s="14" t="s">
        <v>85</v>
      </c>
      <c r="AW134" s="14" t="s">
        <v>38</v>
      </c>
      <c r="AX134" s="14" t="s">
        <v>83</v>
      </c>
      <c r="AY134" s="227" t="s">
        <v>152</v>
      </c>
    </row>
    <row r="135" spans="1:65" s="2" customFormat="1" ht="16.5" customHeight="1">
      <c r="A135" s="38"/>
      <c r="B135" s="39"/>
      <c r="C135" s="239" t="s">
        <v>294</v>
      </c>
      <c r="D135" s="239" t="s">
        <v>224</v>
      </c>
      <c r="E135" s="240" t="s">
        <v>2032</v>
      </c>
      <c r="F135" s="241" t="s">
        <v>2033</v>
      </c>
      <c r="G135" s="242" t="s">
        <v>650</v>
      </c>
      <c r="H135" s="243">
        <v>59.4</v>
      </c>
      <c r="I135" s="244"/>
      <c r="J135" s="245">
        <f>ROUND(I135*H135,2)</f>
        <v>0</v>
      </c>
      <c r="K135" s="241" t="s">
        <v>31</v>
      </c>
      <c r="L135" s="246"/>
      <c r="M135" s="247" t="s">
        <v>31</v>
      </c>
      <c r="N135" s="248" t="s">
        <v>47</v>
      </c>
      <c r="O135" s="68"/>
      <c r="P135" s="184">
        <f>O135*H135</f>
        <v>0</v>
      </c>
      <c r="Q135" s="184">
        <v>0.22</v>
      </c>
      <c r="R135" s="184">
        <f>Q135*H135</f>
        <v>13.068</v>
      </c>
      <c r="S135" s="184">
        <v>0</v>
      </c>
      <c r="T135" s="18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86" t="s">
        <v>189</v>
      </c>
      <c r="AT135" s="186" t="s">
        <v>224</v>
      </c>
      <c r="AU135" s="186" t="s">
        <v>85</v>
      </c>
      <c r="AY135" s="20" t="s">
        <v>152</v>
      </c>
      <c r="BE135" s="187">
        <f>IF(N135="základní",J135,0)</f>
        <v>0</v>
      </c>
      <c r="BF135" s="187">
        <f>IF(N135="snížená",J135,0)</f>
        <v>0</v>
      </c>
      <c r="BG135" s="187">
        <f>IF(N135="zákl. přenesená",J135,0)</f>
        <v>0</v>
      </c>
      <c r="BH135" s="187">
        <f>IF(N135="sníž. přenesená",J135,0)</f>
        <v>0</v>
      </c>
      <c r="BI135" s="187">
        <f>IF(N135="nulová",J135,0)</f>
        <v>0</v>
      </c>
      <c r="BJ135" s="20" t="s">
        <v>83</v>
      </c>
      <c r="BK135" s="187">
        <f>ROUND(I135*H135,2)</f>
        <v>0</v>
      </c>
      <c r="BL135" s="20" t="s">
        <v>157</v>
      </c>
      <c r="BM135" s="186" t="s">
        <v>2034</v>
      </c>
    </row>
    <row r="136" spans="1:65" s="14" customFormat="1" ht="10.199999999999999">
      <c r="B136" s="217"/>
      <c r="C136" s="218"/>
      <c r="D136" s="188" t="s">
        <v>210</v>
      </c>
      <c r="E136" s="219" t="s">
        <v>31</v>
      </c>
      <c r="F136" s="220" t="s">
        <v>2035</v>
      </c>
      <c r="G136" s="218"/>
      <c r="H136" s="221">
        <v>59.4</v>
      </c>
      <c r="I136" s="222"/>
      <c r="J136" s="218"/>
      <c r="K136" s="218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210</v>
      </c>
      <c r="AU136" s="227" t="s">
        <v>85</v>
      </c>
      <c r="AV136" s="14" t="s">
        <v>85</v>
      </c>
      <c r="AW136" s="14" t="s">
        <v>38</v>
      </c>
      <c r="AX136" s="14" t="s">
        <v>83</v>
      </c>
      <c r="AY136" s="227" t="s">
        <v>152</v>
      </c>
    </row>
    <row r="137" spans="1:65" s="2" customFormat="1" ht="16.5" customHeight="1">
      <c r="A137" s="38"/>
      <c r="B137" s="39"/>
      <c r="C137" s="239" t="s">
        <v>298</v>
      </c>
      <c r="D137" s="239" t="s">
        <v>224</v>
      </c>
      <c r="E137" s="240" t="s">
        <v>2036</v>
      </c>
      <c r="F137" s="241" t="s">
        <v>2037</v>
      </c>
      <c r="G137" s="242" t="s">
        <v>314</v>
      </c>
      <c r="H137" s="243">
        <v>9.3149999999999995</v>
      </c>
      <c r="I137" s="244"/>
      <c r="J137" s="245">
        <f>ROUND(I137*H137,2)</f>
        <v>0</v>
      </c>
      <c r="K137" s="241" t="s">
        <v>31</v>
      </c>
      <c r="L137" s="246"/>
      <c r="M137" s="247" t="s">
        <v>31</v>
      </c>
      <c r="N137" s="248" t="s">
        <v>47</v>
      </c>
      <c r="O137" s="68"/>
      <c r="P137" s="184">
        <f>O137*H137</f>
        <v>0</v>
      </c>
      <c r="Q137" s="184">
        <v>1</v>
      </c>
      <c r="R137" s="184">
        <f>Q137*H137</f>
        <v>9.3149999999999995</v>
      </c>
      <c r="S137" s="184">
        <v>0</v>
      </c>
      <c r="T137" s="18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86" t="s">
        <v>189</v>
      </c>
      <c r="AT137" s="186" t="s">
        <v>224</v>
      </c>
      <c r="AU137" s="186" t="s">
        <v>85</v>
      </c>
      <c r="AY137" s="20" t="s">
        <v>152</v>
      </c>
      <c r="BE137" s="187">
        <f>IF(N137="základní",J137,0)</f>
        <v>0</v>
      </c>
      <c r="BF137" s="187">
        <f>IF(N137="snížená",J137,0)</f>
        <v>0</v>
      </c>
      <c r="BG137" s="187">
        <f>IF(N137="zákl. přenesená",J137,0)</f>
        <v>0</v>
      </c>
      <c r="BH137" s="187">
        <f>IF(N137="sníž. přenesená",J137,0)</f>
        <v>0</v>
      </c>
      <c r="BI137" s="187">
        <f>IF(N137="nulová",J137,0)</f>
        <v>0</v>
      </c>
      <c r="BJ137" s="20" t="s">
        <v>83</v>
      </c>
      <c r="BK137" s="187">
        <f>ROUND(I137*H137,2)</f>
        <v>0</v>
      </c>
      <c r="BL137" s="20" t="s">
        <v>157</v>
      </c>
      <c r="BM137" s="186" t="s">
        <v>2038</v>
      </c>
    </row>
    <row r="138" spans="1:65" s="13" customFormat="1" ht="10.199999999999999">
      <c r="B138" s="207"/>
      <c r="C138" s="208"/>
      <c r="D138" s="188" t="s">
        <v>210</v>
      </c>
      <c r="E138" s="209" t="s">
        <v>31</v>
      </c>
      <c r="F138" s="210" t="s">
        <v>2039</v>
      </c>
      <c r="G138" s="208"/>
      <c r="H138" s="209" t="s">
        <v>31</v>
      </c>
      <c r="I138" s="211"/>
      <c r="J138" s="208"/>
      <c r="K138" s="208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210</v>
      </c>
      <c r="AU138" s="216" t="s">
        <v>85</v>
      </c>
      <c r="AV138" s="13" t="s">
        <v>83</v>
      </c>
      <c r="AW138" s="13" t="s">
        <v>38</v>
      </c>
      <c r="AX138" s="13" t="s">
        <v>76</v>
      </c>
      <c r="AY138" s="216" t="s">
        <v>152</v>
      </c>
    </row>
    <row r="139" spans="1:65" s="14" customFormat="1" ht="10.199999999999999">
      <c r="B139" s="217"/>
      <c r="C139" s="218"/>
      <c r="D139" s="188" t="s">
        <v>210</v>
      </c>
      <c r="E139" s="219" t="s">
        <v>31</v>
      </c>
      <c r="F139" s="220" t="s">
        <v>2040</v>
      </c>
      <c r="G139" s="218"/>
      <c r="H139" s="221">
        <v>8.64</v>
      </c>
      <c r="I139" s="222"/>
      <c r="J139" s="218"/>
      <c r="K139" s="218"/>
      <c r="L139" s="223"/>
      <c r="M139" s="224"/>
      <c r="N139" s="225"/>
      <c r="O139" s="225"/>
      <c r="P139" s="225"/>
      <c r="Q139" s="225"/>
      <c r="R139" s="225"/>
      <c r="S139" s="225"/>
      <c r="T139" s="226"/>
      <c r="AT139" s="227" t="s">
        <v>210</v>
      </c>
      <c r="AU139" s="227" t="s">
        <v>85</v>
      </c>
      <c r="AV139" s="14" t="s">
        <v>85</v>
      </c>
      <c r="AW139" s="14" t="s">
        <v>38</v>
      </c>
      <c r="AX139" s="14" t="s">
        <v>76</v>
      </c>
      <c r="AY139" s="227" t="s">
        <v>152</v>
      </c>
    </row>
    <row r="140" spans="1:65" s="14" customFormat="1" ht="10.199999999999999">
      <c r="B140" s="217"/>
      <c r="C140" s="218"/>
      <c r="D140" s="188" t="s">
        <v>210</v>
      </c>
      <c r="E140" s="219" t="s">
        <v>31</v>
      </c>
      <c r="F140" s="220" t="s">
        <v>2041</v>
      </c>
      <c r="G140" s="218"/>
      <c r="H140" s="221">
        <v>0.67500000000000004</v>
      </c>
      <c r="I140" s="222"/>
      <c r="J140" s="218"/>
      <c r="K140" s="218"/>
      <c r="L140" s="223"/>
      <c r="M140" s="224"/>
      <c r="N140" s="225"/>
      <c r="O140" s="225"/>
      <c r="P140" s="225"/>
      <c r="Q140" s="225"/>
      <c r="R140" s="225"/>
      <c r="S140" s="225"/>
      <c r="T140" s="226"/>
      <c r="AT140" s="227" t="s">
        <v>210</v>
      </c>
      <c r="AU140" s="227" t="s">
        <v>85</v>
      </c>
      <c r="AV140" s="14" t="s">
        <v>85</v>
      </c>
      <c r="AW140" s="14" t="s">
        <v>38</v>
      </c>
      <c r="AX140" s="14" t="s">
        <v>76</v>
      </c>
      <c r="AY140" s="227" t="s">
        <v>152</v>
      </c>
    </row>
    <row r="141" spans="1:65" s="15" customFormat="1" ht="10.199999999999999">
      <c r="B141" s="228"/>
      <c r="C141" s="229"/>
      <c r="D141" s="188" t="s">
        <v>210</v>
      </c>
      <c r="E141" s="230" t="s">
        <v>31</v>
      </c>
      <c r="F141" s="231" t="s">
        <v>223</v>
      </c>
      <c r="G141" s="229"/>
      <c r="H141" s="232">
        <v>9.3150000000000013</v>
      </c>
      <c r="I141" s="233"/>
      <c r="J141" s="229"/>
      <c r="K141" s="229"/>
      <c r="L141" s="234"/>
      <c r="M141" s="235"/>
      <c r="N141" s="236"/>
      <c r="O141" s="236"/>
      <c r="P141" s="236"/>
      <c r="Q141" s="236"/>
      <c r="R141" s="236"/>
      <c r="S141" s="236"/>
      <c r="T141" s="237"/>
      <c r="AT141" s="238" t="s">
        <v>210</v>
      </c>
      <c r="AU141" s="238" t="s">
        <v>85</v>
      </c>
      <c r="AV141" s="15" t="s">
        <v>157</v>
      </c>
      <c r="AW141" s="15" t="s">
        <v>38</v>
      </c>
      <c r="AX141" s="15" t="s">
        <v>83</v>
      </c>
      <c r="AY141" s="238" t="s">
        <v>152</v>
      </c>
    </row>
    <row r="142" spans="1:65" s="2" customFormat="1" ht="24.15" customHeight="1">
      <c r="A142" s="38"/>
      <c r="B142" s="39"/>
      <c r="C142" s="175" t="s">
        <v>208</v>
      </c>
      <c r="D142" s="175" t="s">
        <v>153</v>
      </c>
      <c r="E142" s="176" t="s">
        <v>2042</v>
      </c>
      <c r="F142" s="177" t="s">
        <v>2043</v>
      </c>
      <c r="G142" s="178" t="s">
        <v>262</v>
      </c>
      <c r="H142" s="179">
        <v>14</v>
      </c>
      <c r="I142" s="180"/>
      <c r="J142" s="181">
        <f>ROUND(I142*H142,2)</f>
        <v>0</v>
      </c>
      <c r="K142" s="177" t="s">
        <v>31</v>
      </c>
      <c r="L142" s="43"/>
      <c r="M142" s="182" t="s">
        <v>31</v>
      </c>
      <c r="N142" s="183" t="s">
        <v>47</v>
      </c>
      <c r="O142" s="68"/>
      <c r="P142" s="184">
        <f>O142*H142</f>
        <v>0</v>
      </c>
      <c r="Q142" s="184">
        <v>0</v>
      </c>
      <c r="R142" s="184">
        <f>Q142*H142</f>
        <v>0</v>
      </c>
      <c r="S142" s="184">
        <v>0</v>
      </c>
      <c r="T142" s="185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86" t="s">
        <v>157</v>
      </c>
      <c r="AT142" s="186" t="s">
        <v>153</v>
      </c>
      <c r="AU142" s="186" t="s">
        <v>85</v>
      </c>
      <c r="AY142" s="20" t="s">
        <v>152</v>
      </c>
      <c r="BE142" s="187">
        <f>IF(N142="základní",J142,0)</f>
        <v>0</v>
      </c>
      <c r="BF142" s="187">
        <f>IF(N142="snížená",J142,0)</f>
        <v>0</v>
      </c>
      <c r="BG142" s="187">
        <f>IF(N142="zákl. přenesená",J142,0)</f>
        <v>0</v>
      </c>
      <c r="BH142" s="187">
        <f>IF(N142="sníž. přenesená",J142,0)</f>
        <v>0</v>
      </c>
      <c r="BI142" s="187">
        <f>IF(N142="nulová",J142,0)</f>
        <v>0</v>
      </c>
      <c r="BJ142" s="20" t="s">
        <v>83</v>
      </c>
      <c r="BK142" s="187">
        <f>ROUND(I142*H142,2)</f>
        <v>0</v>
      </c>
      <c r="BL142" s="20" t="s">
        <v>157</v>
      </c>
      <c r="BM142" s="186" t="s">
        <v>2044</v>
      </c>
    </row>
    <row r="143" spans="1:65" s="14" customFormat="1" ht="10.199999999999999">
      <c r="B143" s="217"/>
      <c r="C143" s="218"/>
      <c r="D143" s="188" t="s">
        <v>210</v>
      </c>
      <c r="E143" s="219" t="s">
        <v>31</v>
      </c>
      <c r="F143" s="220" t="s">
        <v>2024</v>
      </c>
      <c r="G143" s="218"/>
      <c r="H143" s="221">
        <v>14</v>
      </c>
      <c r="I143" s="222"/>
      <c r="J143" s="218"/>
      <c r="K143" s="218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210</v>
      </c>
      <c r="AU143" s="227" t="s">
        <v>85</v>
      </c>
      <c r="AV143" s="14" t="s">
        <v>85</v>
      </c>
      <c r="AW143" s="14" t="s">
        <v>38</v>
      </c>
      <c r="AX143" s="14" t="s">
        <v>83</v>
      </c>
      <c r="AY143" s="227" t="s">
        <v>152</v>
      </c>
    </row>
    <row r="144" spans="1:65" s="2" customFormat="1" ht="16.5" customHeight="1">
      <c r="A144" s="38"/>
      <c r="B144" s="39"/>
      <c r="C144" s="239" t="s">
        <v>305</v>
      </c>
      <c r="D144" s="239" t="s">
        <v>224</v>
      </c>
      <c r="E144" s="240" t="s">
        <v>2032</v>
      </c>
      <c r="F144" s="241" t="s">
        <v>2033</v>
      </c>
      <c r="G144" s="242" t="s">
        <v>650</v>
      </c>
      <c r="H144" s="243">
        <v>5.25</v>
      </c>
      <c r="I144" s="244"/>
      <c r="J144" s="245">
        <f>ROUND(I144*H144,2)</f>
        <v>0</v>
      </c>
      <c r="K144" s="241" t="s">
        <v>31</v>
      </c>
      <c r="L144" s="246"/>
      <c r="M144" s="247" t="s">
        <v>31</v>
      </c>
      <c r="N144" s="248" t="s">
        <v>47</v>
      </c>
      <c r="O144" s="68"/>
      <c r="P144" s="184">
        <f>O144*H144</f>
        <v>0</v>
      </c>
      <c r="Q144" s="184">
        <v>0.22</v>
      </c>
      <c r="R144" s="184">
        <f>Q144*H144</f>
        <v>1.155</v>
      </c>
      <c r="S144" s="184">
        <v>0</v>
      </c>
      <c r="T144" s="185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86" t="s">
        <v>189</v>
      </c>
      <c r="AT144" s="186" t="s">
        <v>224</v>
      </c>
      <c r="AU144" s="186" t="s">
        <v>85</v>
      </c>
      <c r="AY144" s="20" t="s">
        <v>152</v>
      </c>
      <c r="BE144" s="187">
        <f>IF(N144="základní",J144,0)</f>
        <v>0</v>
      </c>
      <c r="BF144" s="187">
        <f>IF(N144="snížená",J144,0)</f>
        <v>0</v>
      </c>
      <c r="BG144" s="187">
        <f>IF(N144="zákl. přenesená",J144,0)</f>
        <v>0</v>
      </c>
      <c r="BH144" s="187">
        <f>IF(N144="sníž. přenesená",J144,0)</f>
        <v>0</v>
      </c>
      <c r="BI144" s="187">
        <f>IF(N144="nulová",J144,0)</f>
        <v>0</v>
      </c>
      <c r="BJ144" s="20" t="s">
        <v>83</v>
      </c>
      <c r="BK144" s="187">
        <f>ROUND(I144*H144,2)</f>
        <v>0</v>
      </c>
      <c r="BL144" s="20" t="s">
        <v>157</v>
      </c>
      <c r="BM144" s="186" t="s">
        <v>2045</v>
      </c>
    </row>
    <row r="145" spans="1:65" s="13" customFormat="1" ht="10.199999999999999">
      <c r="B145" s="207"/>
      <c r="C145" s="208"/>
      <c r="D145" s="188" t="s">
        <v>210</v>
      </c>
      <c r="E145" s="209" t="s">
        <v>31</v>
      </c>
      <c r="F145" s="210" t="s">
        <v>2046</v>
      </c>
      <c r="G145" s="208"/>
      <c r="H145" s="209" t="s">
        <v>31</v>
      </c>
      <c r="I145" s="211"/>
      <c r="J145" s="208"/>
      <c r="K145" s="208"/>
      <c r="L145" s="212"/>
      <c r="M145" s="213"/>
      <c r="N145" s="214"/>
      <c r="O145" s="214"/>
      <c r="P145" s="214"/>
      <c r="Q145" s="214"/>
      <c r="R145" s="214"/>
      <c r="S145" s="214"/>
      <c r="T145" s="215"/>
      <c r="AT145" s="216" t="s">
        <v>210</v>
      </c>
      <c r="AU145" s="216" t="s">
        <v>85</v>
      </c>
      <c r="AV145" s="13" t="s">
        <v>83</v>
      </c>
      <c r="AW145" s="13" t="s">
        <v>38</v>
      </c>
      <c r="AX145" s="13" t="s">
        <v>76</v>
      </c>
      <c r="AY145" s="216" t="s">
        <v>152</v>
      </c>
    </row>
    <row r="146" spans="1:65" s="14" customFormat="1" ht="10.199999999999999">
      <c r="B146" s="217"/>
      <c r="C146" s="218"/>
      <c r="D146" s="188" t="s">
        <v>210</v>
      </c>
      <c r="E146" s="219" t="s">
        <v>31</v>
      </c>
      <c r="F146" s="220" t="s">
        <v>2047</v>
      </c>
      <c r="G146" s="218"/>
      <c r="H146" s="221">
        <v>5.25</v>
      </c>
      <c r="I146" s="222"/>
      <c r="J146" s="218"/>
      <c r="K146" s="218"/>
      <c r="L146" s="223"/>
      <c r="M146" s="224"/>
      <c r="N146" s="225"/>
      <c r="O146" s="225"/>
      <c r="P146" s="225"/>
      <c r="Q146" s="225"/>
      <c r="R146" s="225"/>
      <c r="S146" s="225"/>
      <c r="T146" s="226"/>
      <c r="AT146" s="227" t="s">
        <v>210</v>
      </c>
      <c r="AU146" s="227" t="s">
        <v>85</v>
      </c>
      <c r="AV146" s="14" t="s">
        <v>85</v>
      </c>
      <c r="AW146" s="14" t="s">
        <v>38</v>
      </c>
      <c r="AX146" s="14" t="s">
        <v>83</v>
      </c>
      <c r="AY146" s="227" t="s">
        <v>152</v>
      </c>
    </row>
    <row r="147" spans="1:65" s="2" customFormat="1" ht="16.5" customHeight="1">
      <c r="A147" s="38"/>
      <c r="B147" s="39"/>
      <c r="C147" s="239" t="s">
        <v>311</v>
      </c>
      <c r="D147" s="239" t="s">
        <v>224</v>
      </c>
      <c r="E147" s="240" t="s">
        <v>2036</v>
      </c>
      <c r="F147" s="241" t="s">
        <v>2037</v>
      </c>
      <c r="G147" s="242" t="s">
        <v>314</v>
      </c>
      <c r="H147" s="243">
        <v>4.9000000000000004</v>
      </c>
      <c r="I147" s="244"/>
      <c r="J147" s="245">
        <f>ROUND(I147*H147,2)</f>
        <v>0</v>
      </c>
      <c r="K147" s="241" t="s">
        <v>31</v>
      </c>
      <c r="L147" s="246"/>
      <c r="M147" s="247" t="s">
        <v>31</v>
      </c>
      <c r="N147" s="248" t="s">
        <v>47</v>
      </c>
      <c r="O147" s="68"/>
      <c r="P147" s="184">
        <f>O147*H147</f>
        <v>0</v>
      </c>
      <c r="Q147" s="184">
        <v>1</v>
      </c>
      <c r="R147" s="184">
        <f>Q147*H147</f>
        <v>4.9000000000000004</v>
      </c>
      <c r="S147" s="184">
        <v>0</v>
      </c>
      <c r="T147" s="185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86" t="s">
        <v>189</v>
      </c>
      <c r="AT147" s="186" t="s">
        <v>224</v>
      </c>
      <c r="AU147" s="186" t="s">
        <v>85</v>
      </c>
      <c r="AY147" s="20" t="s">
        <v>152</v>
      </c>
      <c r="BE147" s="187">
        <f>IF(N147="základní",J147,0)</f>
        <v>0</v>
      </c>
      <c r="BF147" s="187">
        <f>IF(N147="snížená",J147,0)</f>
        <v>0</v>
      </c>
      <c r="BG147" s="187">
        <f>IF(N147="zákl. přenesená",J147,0)</f>
        <v>0</v>
      </c>
      <c r="BH147" s="187">
        <f>IF(N147="sníž. přenesená",J147,0)</f>
        <v>0</v>
      </c>
      <c r="BI147" s="187">
        <f>IF(N147="nulová",J147,0)</f>
        <v>0</v>
      </c>
      <c r="BJ147" s="20" t="s">
        <v>83</v>
      </c>
      <c r="BK147" s="187">
        <f>ROUND(I147*H147,2)</f>
        <v>0</v>
      </c>
      <c r="BL147" s="20" t="s">
        <v>157</v>
      </c>
      <c r="BM147" s="186" t="s">
        <v>2048</v>
      </c>
    </row>
    <row r="148" spans="1:65" s="13" customFormat="1" ht="10.199999999999999">
      <c r="B148" s="207"/>
      <c r="C148" s="208"/>
      <c r="D148" s="188" t="s">
        <v>210</v>
      </c>
      <c r="E148" s="209" t="s">
        <v>31</v>
      </c>
      <c r="F148" s="210" t="s">
        <v>2039</v>
      </c>
      <c r="G148" s="208"/>
      <c r="H148" s="209" t="s">
        <v>31</v>
      </c>
      <c r="I148" s="211"/>
      <c r="J148" s="208"/>
      <c r="K148" s="208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210</v>
      </c>
      <c r="AU148" s="216" t="s">
        <v>85</v>
      </c>
      <c r="AV148" s="13" t="s">
        <v>83</v>
      </c>
      <c r="AW148" s="13" t="s">
        <v>38</v>
      </c>
      <c r="AX148" s="13" t="s">
        <v>76</v>
      </c>
      <c r="AY148" s="216" t="s">
        <v>152</v>
      </c>
    </row>
    <row r="149" spans="1:65" s="14" customFormat="1" ht="10.199999999999999">
      <c r="B149" s="217"/>
      <c r="C149" s="218"/>
      <c r="D149" s="188" t="s">
        <v>210</v>
      </c>
      <c r="E149" s="219" t="s">
        <v>31</v>
      </c>
      <c r="F149" s="220" t="s">
        <v>2049</v>
      </c>
      <c r="G149" s="218"/>
      <c r="H149" s="221">
        <v>4.9000000000000004</v>
      </c>
      <c r="I149" s="222"/>
      <c r="J149" s="218"/>
      <c r="K149" s="218"/>
      <c r="L149" s="223"/>
      <c r="M149" s="224"/>
      <c r="N149" s="225"/>
      <c r="O149" s="225"/>
      <c r="P149" s="225"/>
      <c r="Q149" s="225"/>
      <c r="R149" s="225"/>
      <c r="S149" s="225"/>
      <c r="T149" s="226"/>
      <c r="AT149" s="227" t="s">
        <v>210</v>
      </c>
      <c r="AU149" s="227" t="s">
        <v>85</v>
      </c>
      <c r="AV149" s="14" t="s">
        <v>85</v>
      </c>
      <c r="AW149" s="14" t="s">
        <v>38</v>
      </c>
      <c r="AX149" s="14" t="s">
        <v>76</v>
      </c>
      <c r="AY149" s="227" t="s">
        <v>152</v>
      </c>
    </row>
    <row r="150" spans="1:65" s="15" customFormat="1" ht="10.199999999999999">
      <c r="B150" s="228"/>
      <c r="C150" s="229"/>
      <c r="D150" s="188" t="s">
        <v>210</v>
      </c>
      <c r="E150" s="230" t="s">
        <v>31</v>
      </c>
      <c r="F150" s="231" t="s">
        <v>223</v>
      </c>
      <c r="G150" s="229"/>
      <c r="H150" s="232">
        <v>4.9000000000000004</v>
      </c>
      <c r="I150" s="233"/>
      <c r="J150" s="229"/>
      <c r="K150" s="229"/>
      <c r="L150" s="234"/>
      <c r="M150" s="235"/>
      <c r="N150" s="236"/>
      <c r="O150" s="236"/>
      <c r="P150" s="236"/>
      <c r="Q150" s="236"/>
      <c r="R150" s="236"/>
      <c r="S150" s="236"/>
      <c r="T150" s="237"/>
      <c r="AT150" s="238" t="s">
        <v>210</v>
      </c>
      <c r="AU150" s="238" t="s">
        <v>85</v>
      </c>
      <c r="AV150" s="15" t="s">
        <v>157</v>
      </c>
      <c r="AW150" s="15" t="s">
        <v>38</v>
      </c>
      <c r="AX150" s="15" t="s">
        <v>83</v>
      </c>
      <c r="AY150" s="238" t="s">
        <v>152</v>
      </c>
    </row>
    <row r="151" spans="1:65" s="2" customFormat="1" ht="16.5" customHeight="1">
      <c r="A151" s="38"/>
      <c r="B151" s="39"/>
      <c r="C151" s="239" t="s">
        <v>318</v>
      </c>
      <c r="D151" s="239" t="s">
        <v>224</v>
      </c>
      <c r="E151" s="240" t="s">
        <v>2050</v>
      </c>
      <c r="F151" s="241" t="s">
        <v>2051</v>
      </c>
      <c r="G151" s="242" t="s">
        <v>360</v>
      </c>
      <c r="H151" s="243">
        <v>7.319</v>
      </c>
      <c r="I151" s="244"/>
      <c r="J151" s="245">
        <f>ROUND(I151*H151,2)</f>
        <v>0</v>
      </c>
      <c r="K151" s="241" t="s">
        <v>31</v>
      </c>
      <c r="L151" s="246"/>
      <c r="M151" s="247" t="s">
        <v>31</v>
      </c>
      <c r="N151" s="248" t="s">
        <v>47</v>
      </c>
      <c r="O151" s="68"/>
      <c r="P151" s="184">
        <f>O151*H151</f>
        <v>0</v>
      </c>
      <c r="Q151" s="184">
        <v>1</v>
      </c>
      <c r="R151" s="184">
        <f>Q151*H151</f>
        <v>7.319</v>
      </c>
      <c r="S151" s="184">
        <v>0</v>
      </c>
      <c r="T151" s="185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86" t="s">
        <v>189</v>
      </c>
      <c r="AT151" s="186" t="s">
        <v>224</v>
      </c>
      <c r="AU151" s="186" t="s">
        <v>85</v>
      </c>
      <c r="AY151" s="20" t="s">
        <v>152</v>
      </c>
      <c r="BE151" s="187">
        <f>IF(N151="základní",J151,0)</f>
        <v>0</v>
      </c>
      <c r="BF151" s="187">
        <f>IF(N151="snížená",J151,0)</f>
        <v>0</v>
      </c>
      <c r="BG151" s="187">
        <f>IF(N151="zákl. přenesená",J151,0)</f>
        <v>0</v>
      </c>
      <c r="BH151" s="187">
        <f>IF(N151="sníž. přenesená",J151,0)</f>
        <v>0</v>
      </c>
      <c r="BI151" s="187">
        <f>IF(N151="nulová",J151,0)</f>
        <v>0</v>
      </c>
      <c r="BJ151" s="20" t="s">
        <v>83</v>
      </c>
      <c r="BK151" s="187">
        <f>ROUND(I151*H151,2)</f>
        <v>0</v>
      </c>
      <c r="BL151" s="20" t="s">
        <v>157</v>
      </c>
      <c r="BM151" s="186" t="s">
        <v>2052</v>
      </c>
    </row>
    <row r="152" spans="1:65" s="13" customFormat="1" ht="10.199999999999999">
      <c r="B152" s="207"/>
      <c r="C152" s="208"/>
      <c r="D152" s="188" t="s">
        <v>210</v>
      </c>
      <c r="E152" s="209" t="s">
        <v>31</v>
      </c>
      <c r="F152" s="210" t="s">
        <v>2053</v>
      </c>
      <c r="G152" s="208"/>
      <c r="H152" s="209" t="s">
        <v>31</v>
      </c>
      <c r="I152" s="211"/>
      <c r="J152" s="208"/>
      <c r="K152" s="208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210</v>
      </c>
      <c r="AU152" s="216" t="s">
        <v>85</v>
      </c>
      <c r="AV152" s="13" t="s">
        <v>83</v>
      </c>
      <c r="AW152" s="13" t="s">
        <v>38</v>
      </c>
      <c r="AX152" s="13" t="s">
        <v>76</v>
      </c>
      <c r="AY152" s="216" t="s">
        <v>152</v>
      </c>
    </row>
    <row r="153" spans="1:65" s="14" customFormat="1" ht="10.199999999999999">
      <c r="B153" s="217"/>
      <c r="C153" s="218"/>
      <c r="D153" s="188" t="s">
        <v>210</v>
      </c>
      <c r="E153" s="219" t="s">
        <v>31</v>
      </c>
      <c r="F153" s="220" t="s">
        <v>2054</v>
      </c>
      <c r="G153" s="218"/>
      <c r="H153" s="221">
        <v>7.319</v>
      </c>
      <c r="I153" s="222"/>
      <c r="J153" s="218"/>
      <c r="K153" s="218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210</v>
      </c>
      <c r="AU153" s="227" t="s">
        <v>85</v>
      </c>
      <c r="AV153" s="14" t="s">
        <v>85</v>
      </c>
      <c r="AW153" s="14" t="s">
        <v>38</v>
      </c>
      <c r="AX153" s="14" t="s">
        <v>83</v>
      </c>
      <c r="AY153" s="227" t="s">
        <v>152</v>
      </c>
    </row>
    <row r="154" spans="1:65" s="2" customFormat="1" ht="24.15" customHeight="1">
      <c r="A154" s="38"/>
      <c r="B154" s="39"/>
      <c r="C154" s="175" t="s">
        <v>325</v>
      </c>
      <c r="D154" s="175" t="s">
        <v>153</v>
      </c>
      <c r="E154" s="176" t="s">
        <v>2055</v>
      </c>
      <c r="F154" s="177" t="s">
        <v>2056</v>
      </c>
      <c r="G154" s="178" t="s">
        <v>262</v>
      </c>
      <c r="H154" s="179">
        <v>297</v>
      </c>
      <c r="I154" s="180"/>
      <c r="J154" s="181">
        <f t="shared" ref="J154:J168" si="0">ROUND(I154*H154,2)</f>
        <v>0</v>
      </c>
      <c r="K154" s="177" t="s">
        <v>31</v>
      </c>
      <c r="L154" s="43"/>
      <c r="M154" s="182" t="s">
        <v>31</v>
      </c>
      <c r="N154" s="183" t="s">
        <v>47</v>
      </c>
      <c r="O154" s="68"/>
      <c r="P154" s="184">
        <f t="shared" ref="P154:P168" si="1">O154*H154</f>
        <v>0</v>
      </c>
      <c r="Q154" s="184">
        <v>0</v>
      </c>
      <c r="R154" s="184">
        <f t="shared" ref="R154:R168" si="2">Q154*H154</f>
        <v>0</v>
      </c>
      <c r="S154" s="184">
        <v>0</v>
      </c>
      <c r="T154" s="185">
        <f t="shared" ref="T154:T168" si="3"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86" t="s">
        <v>157</v>
      </c>
      <c r="AT154" s="186" t="s">
        <v>153</v>
      </c>
      <c r="AU154" s="186" t="s">
        <v>85</v>
      </c>
      <c r="AY154" s="20" t="s">
        <v>152</v>
      </c>
      <c r="BE154" s="187">
        <f t="shared" ref="BE154:BE168" si="4">IF(N154="základní",J154,0)</f>
        <v>0</v>
      </c>
      <c r="BF154" s="187">
        <f t="shared" ref="BF154:BF168" si="5">IF(N154="snížená",J154,0)</f>
        <v>0</v>
      </c>
      <c r="BG154" s="187">
        <f t="shared" ref="BG154:BG168" si="6">IF(N154="zákl. přenesená",J154,0)</f>
        <v>0</v>
      </c>
      <c r="BH154" s="187">
        <f t="shared" ref="BH154:BH168" si="7">IF(N154="sníž. přenesená",J154,0)</f>
        <v>0</v>
      </c>
      <c r="BI154" s="187">
        <f t="shared" ref="BI154:BI168" si="8">IF(N154="nulová",J154,0)</f>
        <v>0</v>
      </c>
      <c r="BJ154" s="20" t="s">
        <v>83</v>
      </c>
      <c r="BK154" s="187">
        <f t="shared" ref="BK154:BK168" si="9">ROUND(I154*H154,2)</f>
        <v>0</v>
      </c>
      <c r="BL154" s="20" t="s">
        <v>157</v>
      </c>
      <c r="BM154" s="186" t="s">
        <v>2057</v>
      </c>
    </row>
    <row r="155" spans="1:65" s="2" customFormat="1" ht="16.5" customHeight="1">
      <c r="A155" s="38"/>
      <c r="B155" s="39"/>
      <c r="C155" s="239" t="s">
        <v>7</v>
      </c>
      <c r="D155" s="239" t="s">
        <v>224</v>
      </c>
      <c r="E155" s="240" t="s">
        <v>2058</v>
      </c>
      <c r="F155" s="241" t="s">
        <v>2059</v>
      </c>
      <c r="G155" s="242" t="s">
        <v>262</v>
      </c>
      <c r="H155" s="243">
        <v>3</v>
      </c>
      <c r="I155" s="244"/>
      <c r="J155" s="245">
        <f t="shared" si="0"/>
        <v>0</v>
      </c>
      <c r="K155" s="241" t="s">
        <v>31</v>
      </c>
      <c r="L155" s="246"/>
      <c r="M155" s="247" t="s">
        <v>31</v>
      </c>
      <c r="N155" s="248" t="s">
        <v>47</v>
      </c>
      <c r="O155" s="68"/>
      <c r="P155" s="184">
        <f t="shared" si="1"/>
        <v>0</v>
      </c>
      <c r="Q155" s="184">
        <v>8.9999999999999993E-3</v>
      </c>
      <c r="R155" s="184">
        <f t="shared" si="2"/>
        <v>2.6999999999999996E-2</v>
      </c>
      <c r="S155" s="184">
        <v>0</v>
      </c>
      <c r="T155" s="185">
        <f t="shared" si="3"/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86" t="s">
        <v>189</v>
      </c>
      <c r="AT155" s="186" t="s">
        <v>224</v>
      </c>
      <c r="AU155" s="186" t="s">
        <v>85</v>
      </c>
      <c r="AY155" s="20" t="s">
        <v>152</v>
      </c>
      <c r="BE155" s="187">
        <f t="shared" si="4"/>
        <v>0</v>
      </c>
      <c r="BF155" s="187">
        <f t="shared" si="5"/>
        <v>0</v>
      </c>
      <c r="BG155" s="187">
        <f t="shared" si="6"/>
        <v>0</v>
      </c>
      <c r="BH155" s="187">
        <f t="shared" si="7"/>
        <v>0</v>
      </c>
      <c r="BI155" s="187">
        <f t="shared" si="8"/>
        <v>0</v>
      </c>
      <c r="BJ155" s="20" t="s">
        <v>83</v>
      </c>
      <c r="BK155" s="187">
        <f t="shared" si="9"/>
        <v>0</v>
      </c>
      <c r="BL155" s="20" t="s">
        <v>157</v>
      </c>
      <c r="BM155" s="186" t="s">
        <v>2060</v>
      </c>
    </row>
    <row r="156" spans="1:65" s="2" customFormat="1" ht="16.5" customHeight="1">
      <c r="A156" s="38"/>
      <c r="B156" s="39"/>
      <c r="C156" s="239" t="s">
        <v>334</v>
      </c>
      <c r="D156" s="239" t="s">
        <v>224</v>
      </c>
      <c r="E156" s="240" t="s">
        <v>2061</v>
      </c>
      <c r="F156" s="241" t="s">
        <v>2062</v>
      </c>
      <c r="G156" s="242" t="s">
        <v>262</v>
      </c>
      <c r="H156" s="243">
        <v>3</v>
      </c>
      <c r="I156" s="244"/>
      <c r="J156" s="245">
        <f t="shared" si="0"/>
        <v>0</v>
      </c>
      <c r="K156" s="241" t="s">
        <v>31</v>
      </c>
      <c r="L156" s="246"/>
      <c r="M156" s="247" t="s">
        <v>31</v>
      </c>
      <c r="N156" s="248" t="s">
        <v>47</v>
      </c>
      <c r="O156" s="68"/>
      <c r="P156" s="184">
        <f t="shared" si="1"/>
        <v>0</v>
      </c>
      <c r="Q156" s="184">
        <v>8.9999999999999993E-3</v>
      </c>
      <c r="R156" s="184">
        <f t="shared" si="2"/>
        <v>2.6999999999999996E-2</v>
      </c>
      <c r="S156" s="184">
        <v>0</v>
      </c>
      <c r="T156" s="185">
        <f t="shared" si="3"/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86" t="s">
        <v>189</v>
      </c>
      <c r="AT156" s="186" t="s">
        <v>224</v>
      </c>
      <c r="AU156" s="186" t="s">
        <v>85</v>
      </c>
      <c r="AY156" s="20" t="s">
        <v>152</v>
      </c>
      <c r="BE156" s="187">
        <f t="shared" si="4"/>
        <v>0</v>
      </c>
      <c r="BF156" s="187">
        <f t="shared" si="5"/>
        <v>0</v>
      </c>
      <c r="BG156" s="187">
        <f t="shared" si="6"/>
        <v>0</v>
      </c>
      <c r="BH156" s="187">
        <f t="shared" si="7"/>
        <v>0</v>
      </c>
      <c r="BI156" s="187">
        <f t="shared" si="8"/>
        <v>0</v>
      </c>
      <c r="BJ156" s="20" t="s">
        <v>83</v>
      </c>
      <c r="BK156" s="187">
        <f t="shared" si="9"/>
        <v>0</v>
      </c>
      <c r="BL156" s="20" t="s">
        <v>157</v>
      </c>
      <c r="BM156" s="186" t="s">
        <v>2063</v>
      </c>
    </row>
    <row r="157" spans="1:65" s="2" customFormat="1" ht="16.5" customHeight="1">
      <c r="A157" s="38"/>
      <c r="B157" s="39"/>
      <c r="C157" s="239" t="s">
        <v>338</v>
      </c>
      <c r="D157" s="239" t="s">
        <v>224</v>
      </c>
      <c r="E157" s="240" t="s">
        <v>2064</v>
      </c>
      <c r="F157" s="241" t="s">
        <v>2065</v>
      </c>
      <c r="G157" s="242" t="s">
        <v>262</v>
      </c>
      <c r="H157" s="243">
        <v>3</v>
      </c>
      <c r="I157" s="244"/>
      <c r="J157" s="245">
        <f t="shared" si="0"/>
        <v>0</v>
      </c>
      <c r="K157" s="241" t="s">
        <v>31</v>
      </c>
      <c r="L157" s="246"/>
      <c r="M157" s="247" t="s">
        <v>31</v>
      </c>
      <c r="N157" s="248" t="s">
        <v>47</v>
      </c>
      <c r="O157" s="68"/>
      <c r="P157" s="184">
        <f t="shared" si="1"/>
        <v>0</v>
      </c>
      <c r="Q157" s="184">
        <v>8.9999999999999993E-3</v>
      </c>
      <c r="R157" s="184">
        <f t="shared" si="2"/>
        <v>2.6999999999999996E-2</v>
      </c>
      <c r="S157" s="184">
        <v>0</v>
      </c>
      <c r="T157" s="185">
        <f t="shared" si="3"/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86" t="s">
        <v>189</v>
      </c>
      <c r="AT157" s="186" t="s">
        <v>224</v>
      </c>
      <c r="AU157" s="186" t="s">
        <v>85</v>
      </c>
      <c r="AY157" s="20" t="s">
        <v>152</v>
      </c>
      <c r="BE157" s="187">
        <f t="shared" si="4"/>
        <v>0</v>
      </c>
      <c r="BF157" s="187">
        <f t="shared" si="5"/>
        <v>0</v>
      </c>
      <c r="BG157" s="187">
        <f t="shared" si="6"/>
        <v>0</v>
      </c>
      <c r="BH157" s="187">
        <f t="shared" si="7"/>
        <v>0</v>
      </c>
      <c r="BI157" s="187">
        <f t="shared" si="8"/>
        <v>0</v>
      </c>
      <c r="BJ157" s="20" t="s">
        <v>83</v>
      </c>
      <c r="BK157" s="187">
        <f t="shared" si="9"/>
        <v>0</v>
      </c>
      <c r="BL157" s="20" t="s">
        <v>157</v>
      </c>
      <c r="BM157" s="186" t="s">
        <v>2066</v>
      </c>
    </row>
    <row r="158" spans="1:65" s="2" customFormat="1" ht="16.5" customHeight="1">
      <c r="A158" s="38"/>
      <c r="B158" s="39"/>
      <c r="C158" s="239" t="s">
        <v>342</v>
      </c>
      <c r="D158" s="239" t="s">
        <v>224</v>
      </c>
      <c r="E158" s="240" t="s">
        <v>2067</v>
      </c>
      <c r="F158" s="241" t="s">
        <v>2068</v>
      </c>
      <c r="G158" s="242" t="s">
        <v>262</v>
      </c>
      <c r="H158" s="243">
        <v>10</v>
      </c>
      <c r="I158" s="244"/>
      <c r="J158" s="245">
        <f t="shared" si="0"/>
        <v>0</v>
      </c>
      <c r="K158" s="241" t="s">
        <v>31</v>
      </c>
      <c r="L158" s="246"/>
      <c r="M158" s="247" t="s">
        <v>31</v>
      </c>
      <c r="N158" s="248" t="s">
        <v>47</v>
      </c>
      <c r="O158" s="68"/>
      <c r="P158" s="184">
        <f t="shared" si="1"/>
        <v>0</v>
      </c>
      <c r="Q158" s="184">
        <v>8.9999999999999993E-3</v>
      </c>
      <c r="R158" s="184">
        <f t="shared" si="2"/>
        <v>0.09</v>
      </c>
      <c r="S158" s="184">
        <v>0</v>
      </c>
      <c r="T158" s="185">
        <f t="shared" si="3"/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86" t="s">
        <v>189</v>
      </c>
      <c r="AT158" s="186" t="s">
        <v>224</v>
      </c>
      <c r="AU158" s="186" t="s">
        <v>85</v>
      </c>
      <c r="AY158" s="20" t="s">
        <v>152</v>
      </c>
      <c r="BE158" s="187">
        <f t="shared" si="4"/>
        <v>0</v>
      </c>
      <c r="BF158" s="187">
        <f t="shared" si="5"/>
        <v>0</v>
      </c>
      <c r="BG158" s="187">
        <f t="shared" si="6"/>
        <v>0</v>
      </c>
      <c r="BH158" s="187">
        <f t="shared" si="7"/>
        <v>0</v>
      </c>
      <c r="BI158" s="187">
        <f t="shared" si="8"/>
        <v>0</v>
      </c>
      <c r="BJ158" s="20" t="s">
        <v>83</v>
      </c>
      <c r="BK158" s="187">
        <f t="shared" si="9"/>
        <v>0</v>
      </c>
      <c r="BL158" s="20" t="s">
        <v>157</v>
      </c>
      <c r="BM158" s="186" t="s">
        <v>2069</v>
      </c>
    </row>
    <row r="159" spans="1:65" s="2" customFormat="1" ht="16.5" customHeight="1">
      <c r="A159" s="38"/>
      <c r="B159" s="39"/>
      <c r="C159" s="239" t="s">
        <v>350</v>
      </c>
      <c r="D159" s="239" t="s">
        <v>224</v>
      </c>
      <c r="E159" s="240" t="s">
        <v>2070</v>
      </c>
      <c r="F159" s="241" t="s">
        <v>2071</v>
      </c>
      <c r="G159" s="242" t="s">
        <v>262</v>
      </c>
      <c r="H159" s="243">
        <v>157</v>
      </c>
      <c r="I159" s="244"/>
      <c r="J159" s="245">
        <f t="shared" si="0"/>
        <v>0</v>
      </c>
      <c r="K159" s="241" t="s">
        <v>31</v>
      </c>
      <c r="L159" s="246"/>
      <c r="M159" s="247" t="s">
        <v>31</v>
      </c>
      <c r="N159" s="248" t="s">
        <v>47</v>
      </c>
      <c r="O159" s="68"/>
      <c r="P159" s="184">
        <f t="shared" si="1"/>
        <v>0</v>
      </c>
      <c r="Q159" s="184">
        <v>8.9999999999999993E-3</v>
      </c>
      <c r="R159" s="184">
        <f t="shared" si="2"/>
        <v>1.4129999999999998</v>
      </c>
      <c r="S159" s="184">
        <v>0</v>
      </c>
      <c r="T159" s="185">
        <f t="shared" si="3"/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86" t="s">
        <v>189</v>
      </c>
      <c r="AT159" s="186" t="s">
        <v>224</v>
      </c>
      <c r="AU159" s="186" t="s">
        <v>85</v>
      </c>
      <c r="AY159" s="20" t="s">
        <v>152</v>
      </c>
      <c r="BE159" s="187">
        <f t="shared" si="4"/>
        <v>0</v>
      </c>
      <c r="BF159" s="187">
        <f t="shared" si="5"/>
        <v>0</v>
      </c>
      <c r="BG159" s="187">
        <f t="shared" si="6"/>
        <v>0</v>
      </c>
      <c r="BH159" s="187">
        <f t="shared" si="7"/>
        <v>0</v>
      </c>
      <c r="BI159" s="187">
        <f t="shared" si="8"/>
        <v>0</v>
      </c>
      <c r="BJ159" s="20" t="s">
        <v>83</v>
      </c>
      <c r="BK159" s="187">
        <f t="shared" si="9"/>
        <v>0</v>
      </c>
      <c r="BL159" s="20" t="s">
        <v>157</v>
      </c>
      <c r="BM159" s="186" t="s">
        <v>2072</v>
      </c>
    </row>
    <row r="160" spans="1:65" s="2" customFormat="1" ht="16.5" customHeight="1">
      <c r="A160" s="38"/>
      <c r="B160" s="39"/>
      <c r="C160" s="239" t="s">
        <v>357</v>
      </c>
      <c r="D160" s="239" t="s">
        <v>224</v>
      </c>
      <c r="E160" s="240" t="s">
        <v>2073</v>
      </c>
      <c r="F160" s="241" t="s">
        <v>2074</v>
      </c>
      <c r="G160" s="242" t="s">
        <v>262</v>
      </c>
      <c r="H160" s="243">
        <v>121</v>
      </c>
      <c r="I160" s="244"/>
      <c r="J160" s="245">
        <f t="shared" si="0"/>
        <v>0</v>
      </c>
      <c r="K160" s="241" t="s">
        <v>31</v>
      </c>
      <c r="L160" s="246"/>
      <c r="M160" s="247" t="s">
        <v>31</v>
      </c>
      <c r="N160" s="248" t="s">
        <v>47</v>
      </c>
      <c r="O160" s="68"/>
      <c r="P160" s="184">
        <f t="shared" si="1"/>
        <v>0</v>
      </c>
      <c r="Q160" s="184">
        <v>8.9999999999999993E-3</v>
      </c>
      <c r="R160" s="184">
        <f t="shared" si="2"/>
        <v>1.089</v>
      </c>
      <c r="S160" s="184">
        <v>0</v>
      </c>
      <c r="T160" s="185">
        <f t="shared" si="3"/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86" t="s">
        <v>189</v>
      </c>
      <c r="AT160" s="186" t="s">
        <v>224</v>
      </c>
      <c r="AU160" s="186" t="s">
        <v>85</v>
      </c>
      <c r="AY160" s="20" t="s">
        <v>152</v>
      </c>
      <c r="BE160" s="187">
        <f t="shared" si="4"/>
        <v>0</v>
      </c>
      <c r="BF160" s="187">
        <f t="shared" si="5"/>
        <v>0</v>
      </c>
      <c r="BG160" s="187">
        <f t="shared" si="6"/>
        <v>0</v>
      </c>
      <c r="BH160" s="187">
        <f t="shared" si="7"/>
        <v>0</v>
      </c>
      <c r="BI160" s="187">
        <f t="shared" si="8"/>
        <v>0</v>
      </c>
      <c r="BJ160" s="20" t="s">
        <v>83</v>
      </c>
      <c r="BK160" s="187">
        <f t="shared" si="9"/>
        <v>0</v>
      </c>
      <c r="BL160" s="20" t="s">
        <v>157</v>
      </c>
      <c r="BM160" s="186" t="s">
        <v>2075</v>
      </c>
    </row>
    <row r="161" spans="1:65" s="2" customFormat="1" ht="24.15" customHeight="1">
      <c r="A161" s="38"/>
      <c r="B161" s="39"/>
      <c r="C161" s="175" t="s">
        <v>364</v>
      </c>
      <c r="D161" s="175" t="s">
        <v>153</v>
      </c>
      <c r="E161" s="176" t="s">
        <v>2076</v>
      </c>
      <c r="F161" s="177" t="s">
        <v>2077</v>
      </c>
      <c r="G161" s="178" t="s">
        <v>262</v>
      </c>
      <c r="H161" s="179">
        <v>14</v>
      </c>
      <c r="I161" s="180"/>
      <c r="J161" s="181">
        <f t="shared" si="0"/>
        <v>0</v>
      </c>
      <c r="K161" s="177" t="s">
        <v>31</v>
      </c>
      <c r="L161" s="43"/>
      <c r="M161" s="182" t="s">
        <v>31</v>
      </c>
      <c r="N161" s="183" t="s">
        <v>47</v>
      </c>
      <c r="O161" s="68"/>
      <c r="P161" s="184">
        <f t="shared" si="1"/>
        <v>0</v>
      </c>
      <c r="Q161" s="184">
        <v>0</v>
      </c>
      <c r="R161" s="184">
        <f t="shared" si="2"/>
        <v>0</v>
      </c>
      <c r="S161" s="184">
        <v>0</v>
      </c>
      <c r="T161" s="185">
        <f t="shared" si="3"/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86" t="s">
        <v>157</v>
      </c>
      <c r="AT161" s="186" t="s">
        <v>153</v>
      </c>
      <c r="AU161" s="186" t="s">
        <v>85</v>
      </c>
      <c r="AY161" s="20" t="s">
        <v>152</v>
      </c>
      <c r="BE161" s="187">
        <f t="shared" si="4"/>
        <v>0</v>
      </c>
      <c r="BF161" s="187">
        <f t="shared" si="5"/>
        <v>0</v>
      </c>
      <c r="BG161" s="187">
        <f t="shared" si="6"/>
        <v>0</v>
      </c>
      <c r="BH161" s="187">
        <f t="shared" si="7"/>
        <v>0</v>
      </c>
      <c r="BI161" s="187">
        <f t="shared" si="8"/>
        <v>0</v>
      </c>
      <c r="BJ161" s="20" t="s">
        <v>83</v>
      </c>
      <c r="BK161" s="187">
        <f t="shared" si="9"/>
        <v>0</v>
      </c>
      <c r="BL161" s="20" t="s">
        <v>157</v>
      </c>
      <c r="BM161" s="186" t="s">
        <v>2078</v>
      </c>
    </row>
    <row r="162" spans="1:65" s="2" customFormat="1" ht="16.5" customHeight="1">
      <c r="A162" s="38"/>
      <c r="B162" s="39"/>
      <c r="C162" s="239" t="s">
        <v>370</v>
      </c>
      <c r="D162" s="239" t="s">
        <v>224</v>
      </c>
      <c r="E162" s="240" t="s">
        <v>2079</v>
      </c>
      <c r="F162" s="241" t="s">
        <v>2080</v>
      </c>
      <c r="G162" s="242" t="s">
        <v>262</v>
      </c>
      <c r="H162" s="243">
        <v>2</v>
      </c>
      <c r="I162" s="244"/>
      <c r="J162" s="245">
        <f t="shared" si="0"/>
        <v>0</v>
      </c>
      <c r="K162" s="241" t="s">
        <v>31</v>
      </c>
      <c r="L162" s="246"/>
      <c r="M162" s="247" t="s">
        <v>31</v>
      </c>
      <c r="N162" s="248" t="s">
        <v>47</v>
      </c>
      <c r="O162" s="68"/>
      <c r="P162" s="184">
        <f t="shared" si="1"/>
        <v>0</v>
      </c>
      <c r="Q162" s="184">
        <v>3.0000000000000001E-5</v>
      </c>
      <c r="R162" s="184">
        <f t="shared" si="2"/>
        <v>6.0000000000000002E-5</v>
      </c>
      <c r="S162" s="184">
        <v>0</v>
      </c>
      <c r="T162" s="185">
        <f t="shared" si="3"/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86" t="s">
        <v>189</v>
      </c>
      <c r="AT162" s="186" t="s">
        <v>224</v>
      </c>
      <c r="AU162" s="186" t="s">
        <v>85</v>
      </c>
      <c r="AY162" s="20" t="s">
        <v>152</v>
      </c>
      <c r="BE162" s="187">
        <f t="shared" si="4"/>
        <v>0</v>
      </c>
      <c r="BF162" s="187">
        <f t="shared" si="5"/>
        <v>0</v>
      </c>
      <c r="BG162" s="187">
        <f t="shared" si="6"/>
        <v>0</v>
      </c>
      <c r="BH162" s="187">
        <f t="shared" si="7"/>
        <v>0</v>
      </c>
      <c r="BI162" s="187">
        <f t="shared" si="8"/>
        <v>0</v>
      </c>
      <c r="BJ162" s="20" t="s">
        <v>83</v>
      </c>
      <c r="BK162" s="187">
        <f t="shared" si="9"/>
        <v>0</v>
      </c>
      <c r="BL162" s="20" t="s">
        <v>157</v>
      </c>
      <c r="BM162" s="186" t="s">
        <v>2081</v>
      </c>
    </row>
    <row r="163" spans="1:65" s="2" customFormat="1" ht="16.5" customHeight="1">
      <c r="A163" s="38"/>
      <c r="B163" s="39"/>
      <c r="C163" s="239" t="s">
        <v>374</v>
      </c>
      <c r="D163" s="239" t="s">
        <v>224</v>
      </c>
      <c r="E163" s="240" t="s">
        <v>2082</v>
      </c>
      <c r="F163" s="241" t="s">
        <v>2083</v>
      </c>
      <c r="G163" s="242" t="s">
        <v>262</v>
      </c>
      <c r="H163" s="243">
        <v>2</v>
      </c>
      <c r="I163" s="244"/>
      <c r="J163" s="245">
        <f t="shared" si="0"/>
        <v>0</v>
      </c>
      <c r="K163" s="241" t="s">
        <v>31</v>
      </c>
      <c r="L163" s="246"/>
      <c r="M163" s="247" t="s">
        <v>31</v>
      </c>
      <c r="N163" s="248" t="s">
        <v>47</v>
      </c>
      <c r="O163" s="68"/>
      <c r="P163" s="184">
        <f t="shared" si="1"/>
        <v>0</v>
      </c>
      <c r="Q163" s="184">
        <v>0.01</v>
      </c>
      <c r="R163" s="184">
        <f t="shared" si="2"/>
        <v>0.02</v>
      </c>
      <c r="S163" s="184">
        <v>0</v>
      </c>
      <c r="T163" s="185">
        <f t="shared" si="3"/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86" t="s">
        <v>189</v>
      </c>
      <c r="AT163" s="186" t="s">
        <v>224</v>
      </c>
      <c r="AU163" s="186" t="s">
        <v>85</v>
      </c>
      <c r="AY163" s="20" t="s">
        <v>152</v>
      </c>
      <c r="BE163" s="187">
        <f t="shared" si="4"/>
        <v>0</v>
      </c>
      <c r="BF163" s="187">
        <f t="shared" si="5"/>
        <v>0</v>
      </c>
      <c r="BG163" s="187">
        <f t="shared" si="6"/>
        <v>0</v>
      </c>
      <c r="BH163" s="187">
        <f t="shared" si="7"/>
        <v>0</v>
      </c>
      <c r="BI163" s="187">
        <f t="shared" si="8"/>
        <v>0</v>
      </c>
      <c r="BJ163" s="20" t="s">
        <v>83</v>
      </c>
      <c r="BK163" s="187">
        <f t="shared" si="9"/>
        <v>0</v>
      </c>
      <c r="BL163" s="20" t="s">
        <v>157</v>
      </c>
      <c r="BM163" s="186" t="s">
        <v>2084</v>
      </c>
    </row>
    <row r="164" spans="1:65" s="2" customFormat="1" ht="16.5" customHeight="1">
      <c r="A164" s="38"/>
      <c r="B164" s="39"/>
      <c r="C164" s="239" t="s">
        <v>381</v>
      </c>
      <c r="D164" s="239" t="s">
        <v>224</v>
      </c>
      <c r="E164" s="240" t="s">
        <v>2085</v>
      </c>
      <c r="F164" s="241" t="s">
        <v>2086</v>
      </c>
      <c r="G164" s="242" t="s">
        <v>262</v>
      </c>
      <c r="H164" s="243">
        <v>3</v>
      </c>
      <c r="I164" s="244"/>
      <c r="J164" s="245">
        <f t="shared" si="0"/>
        <v>0</v>
      </c>
      <c r="K164" s="241" t="s">
        <v>31</v>
      </c>
      <c r="L164" s="246"/>
      <c r="M164" s="247" t="s">
        <v>31</v>
      </c>
      <c r="N164" s="248" t="s">
        <v>47</v>
      </c>
      <c r="O164" s="68"/>
      <c r="P164" s="184">
        <f t="shared" si="1"/>
        <v>0</v>
      </c>
      <c r="Q164" s="184">
        <v>2.7E-2</v>
      </c>
      <c r="R164" s="184">
        <f t="shared" si="2"/>
        <v>8.1000000000000003E-2</v>
      </c>
      <c r="S164" s="184">
        <v>0</v>
      </c>
      <c r="T164" s="185">
        <f t="shared" si="3"/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86" t="s">
        <v>189</v>
      </c>
      <c r="AT164" s="186" t="s">
        <v>224</v>
      </c>
      <c r="AU164" s="186" t="s">
        <v>85</v>
      </c>
      <c r="AY164" s="20" t="s">
        <v>152</v>
      </c>
      <c r="BE164" s="187">
        <f t="shared" si="4"/>
        <v>0</v>
      </c>
      <c r="BF164" s="187">
        <f t="shared" si="5"/>
        <v>0</v>
      </c>
      <c r="BG164" s="187">
        <f t="shared" si="6"/>
        <v>0</v>
      </c>
      <c r="BH164" s="187">
        <f t="shared" si="7"/>
        <v>0</v>
      </c>
      <c r="BI164" s="187">
        <f t="shared" si="8"/>
        <v>0</v>
      </c>
      <c r="BJ164" s="20" t="s">
        <v>83</v>
      </c>
      <c r="BK164" s="187">
        <f t="shared" si="9"/>
        <v>0</v>
      </c>
      <c r="BL164" s="20" t="s">
        <v>157</v>
      </c>
      <c r="BM164" s="186" t="s">
        <v>2087</v>
      </c>
    </row>
    <row r="165" spans="1:65" s="2" customFormat="1" ht="16.5" customHeight="1">
      <c r="A165" s="38"/>
      <c r="B165" s="39"/>
      <c r="C165" s="239" t="s">
        <v>386</v>
      </c>
      <c r="D165" s="239" t="s">
        <v>224</v>
      </c>
      <c r="E165" s="240" t="s">
        <v>2088</v>
      </c>
      <c r="F165" s="241" t="s">
        <v>2089</v>
      </c>
      <c r="G165" s="242" t="s">
        <v>262</v>
      </c>
      <c r="H165" s="243">
        <v>3</v>
      </c>
      <c r="I165" s="244"/>
      <c r="J165" s="245">
        <f t="shared" si="0"/>
        <v>0</v>
      </c>
      <c r="K165" s="241" t="s">
        <v>31</v>
      </c>
      <c r="L165" s="246"/>
      <c r="M165" s="247" t="s">
        <v>31</v>
      </c>
      <c r="N165" s="248" t="s">
        <v>47</v>
      </c>
      <c r="O165" s="68"/>
      <c r="P165" s="184">
        <f t="shared" si="1"/>
        <v>0</v>
      </c>
      <c r="Q165" s="184">
        <v>8.9999999999999993E-3</v>
      </c>
      <c r="R165" s="184">
        <f t="shared" si="2"/>
        <v>2.6999999999999996E-2</v>
      </c>
      <c r="S165" s="184">
        <v>0</v>
      </c>
      <c r="T165" s="185">
        <f t="shared" si="3"/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86" t="s">
        <v>189</v>
      </c>
      <c r="AT165" s="186" t="s">
        <v>224</v>
      </c>
      <c r="AU165" s="186" t="s">
        <v>85</v>
      </c>
      <c r="AY165" s="20" t="s">
        <v>152</v>
      </c>
      <c r="BE165" s="187">
        <f t="shared" si="4"/>
        <v>0</v>
      </c>
      <c r="BF165" s="187">
        <f t="shared" si="5"/>
        <v>0</v>
      </c>
      <c r="BG165" s="187">
        <f t="shared" si="6"/>
        <v>0</v>
      </c>
      <c r="BH165" s="187">
        <f t="shared" si="7"/>
        <v>0</v>
      </c>
      <c r="BI165" s="187">
        <f t="shared" si="8"/>
        <v>0</v>
      </c>
      <c r="BJ165" s="20" t="s">
        <v>83</v>
      </c>
      <c r="BK165" s="187">
        <f t="shared" si="9"/>
        <v>0</v>
      </c>
      <c r="BL165" s="20" t="s">
        <v>157</v>
      </c>
      <c r="BM165" s="186" t="s">
        <v>2090</v>
      </c>
    </row>
    <row r="166" spans="1:65" s="2" customFormat="1" ht="16.5" customHeight="1">
      <c r="A166" s="38"/>
      <c r="B166" s="39"/>
      <c r="C166" s="239" t="s">
        <v>227</v>
      </c>
      <c r="D166" s="239" t="s">
        <v>224</v>
      </c>
      <c r="E166" s="240" t="s">
        <v>2091</v>
      </c>
      <c r="F166" s="241" t="s">
        <v>2092</v>
      </c>
      <c r="G166" s="242" t="s">
        <v>262</v>
      </c>
      <c r="H166" s="243">
        <v>4</v>
      </c>
      <c r="I166" s="244"/>
      <c r="J166" s="245">
        <f t="shared" si="0"/>
        <v>0</v>
      </c>
      <c r="K166" s="241" t="s">
        <v>31</v>
      </c>
      <c r="L166" s="246"/>
      <c r="M166" s="247" t="s">
        <v>31</v>
      </c>
      <c r="N166" s="248" t="s">
        <v>47</v>
      </c>
      <c r="O166" s="68"/>
      <c r="P166" s="184">
        <f t="shared" si="1"/>
        <v>0</v>
      </c>
      <c r="Q166" s="184">
        <v>8.9999999999999993E-3</v>
      </c>
      <c r="R166" s="184">
        <f t="shared" si="2"/>
        <v>3.5999999999999997E-2</v>
      </c>
      <c r="S166" s="184">
        <v>0</v>
      </c>
      <c r="T166" s="185">
        <f t="shared" si="3"/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86" t="s">
        <v>189</v>
      </c>
      <c r="AT166" s="186" t="s">
        <v>224</v>
      </c>
      <c r="AU166" s="186" t="s">
        <v>85</v>
      </c>
      <c r="AY166" s="20" t="s">
        <v>152</v>
      </c>
      <c r="BE166" s="187">
        <f t="shared" si="4"/>
        <v>0</v>
      </c>
      <c r="BF166" s="187">
        <f t="shared" si="5"/>
        <v>0</v>
      </c>
      <c r="BG166" s="187">
        <f t="shared" si="6"/>
        <v>0</v>
      </c>
      <c r="BH166" s="187">
        <f t="shared" si="7"/>
        <v>0</v>
      </c>
      <c r="BI166" s="187">
        <f t="shared" si="8"/>
        <v>0</v>
      </c>
      <c r="BJ166" s="20" t="s">
        <v>83</v>
      </c>
      <c r="BK166" s="187">
        <f t="shared" si="9"/>
        <v>0</v>
      </c>
      <c r="BL166" s="20" t="s">
        <v>157</v>
      </c>
      <c r="BM166" s="186" t="s">
        <v>2093</v>
      </c>
    </row>
    <row r="167" spans="1:65" s="2" customFormat="1" ht="16.5" customHeight="1">
      <c r="A167" s="38"/>
      <c r="B167" s="39"/>
      <c r="C167" s="175" t="s">
        <v>394</v>
      </c>
      <c r="D167" s="175" t="s">
        <v>153</v>
      </c>
      <c r="E167" s="176" t="s">
        <v>2094</v>
      </c>
      <c r="F167" s="177" t="s">
        <v>2095</v>
      </c>
      <c r="G167" s="178" t="s">
        <v>262</v>
      </c>
      <c r="H167" s="179">
        <v>14</v>
      </c>
      <c r="I167" s="180"/>
      <c r="J167" s="181">
        <f t="shared" si="0"/>
        <v>0</v>
      </c>
      <c r="K167" s="177" t="s">
        <v>31</v>
      </c>
      <c r="L167" s="43"/>
      <c r="M167" s="182" t="s">
        <v>31</v>
      </c>
      <c r="N167" s="183" t="s">
        <v>47</v>
      </c>
      <c r="O167" s="68"/>
      <c r="P167" s="184">
        <f t="shared" si="1"/>
        <v>0</v>
      </c>
      <c r="Q167" s="184">
        <v>6.0000000000000002E-5</v>
      </c>
      <c r="R167" s="184">
        <f t="shared" si="2"/>
        <v>8.4000000000000003E-4</v>
      </c>
      <c r="S167" s="184">
        <v>0</v>
      </c>
      <c r="T167" s="185">
        <f t="shared" si="3"/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86" t="s">
        <v>157</v>
      </c>
      <c r="AT167" s="186" t="s">
        <v>153</v>
      </c>
      <c r="AU167" s="186" t="s">
        <v>85</v>
      </c>
      <c r="AY167" s="20" t="s">
        <v>152</v>
      </c>
      <c r="BE167" s="187">
        <f t="shared" si="4"/>
        <v>0</v>
      </c>
      <c r="BF167" s="187">
        <f t="shared" si="5"/>
        <v>0</v>
      </c>
      <c r="BG167" s="187">
        <f t="shared" si="6"/>
        <v>0</v>
      </c>
      <c r="BH167" s="187">
        <f t="shared" si="7"/>
        <v>0</v>
      </c>
      <c r="BI167" s="187">
        <f t="shared" si="8"/>
        <v>0</v>
      </c>
      <c r="BJ167" s="20" t="s">
        <v>83</v>
      </c>
      <c r="BK167" s="187">
        <f t="shared" si="9"/>
        <v>0</v>
      </c>
      <c r="BL167" s="20" t="s">
        <v>157</v>
      </c>
      <c r="BM167" s="186" t="s">
        <v>2096</v>
      </c>
    </row>
    <row r="168" spans="1:65" s="2" customFormat="1" ht="16.5" customHeight="1">
      <c r="A168" s="38"/>
      <c r="B168" s="39"/>
      <c r="C168" s="239" t="s">
        <v>400</v>
      </c>
      <c r="D168" s="239" t="s">
        <v>224</v>
      </c>
      <c r="E168" s="240" t="s">
        <v>2097</v>
      </c>
      <c r="F168" s="241" t="s">
        <v>2098</v>
      </c>
      <c r="G168" s="242" t="s">
        <v>262</v>
      </c>
      <c r="H168" s="243">
        <v>42</v>
      </c>
      <c r="I168" s="244"/>
      <c r="J168" s="245">
        <f t="shared" si="0"/>
        <v>0</v>
      </c>
      <c r="K168" s="241" t="s">
        <v>31</v>
      </c>
      <c r="L168" s="246"/>
      <c r="M168" s="247" t="s">
        <v>31</v>
      </c>
      <c r="N168" s="248" t="s">
        <v>47</v>
      </c>
      <c r="O168" s="68"/>
      <c r="P168" s="184">
        <f t="shared" si="1"/>
        <v>0</v>
      </c>
      <c r="Q168" s="184">
        <v>5.8999999999999999E-3</v>
      </c>
      <c r="R168" s="184">
        <f t="shared" si="2"/>
        <v>0.24779999999999999</v>
      </c>
      <c r="S168" s="184">
        <v>0</v>
      </c>
      <c r="T168" s="185">
        <f t="shared" si="3"/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86" t="s">
        <v>189</v>
      </c>
      <c r="AT168" s="186" t="s">
        <v>224</v>
      </c>
      <c r="AU168" s="186" t="s">
        <v>85</v>
      </c>
      <c r="AY168" s="20" t="s">
        <v>152</v>
      </c>
      <c r="BE168" s="187">
        <f t="shared" si="4"/>
        <v>0</v>
      </c>
      <c r="BF168" s="187">
        <f t="shared" si="5"/>
        <v>0</v>
      </c>
      <c r="BG168" s="187">
        <f t="shared" si="6"/>
        <v>0</v>
      </c>
      <c r="BH168" s="187">
        <f t="shared" si="7"/>
        <v>0</v>
      </c>
      <c r="BI168" s="187">
        <f t="shared" si="8"/>
        <v>0</v>
      </c>
      <c r="BJ168" s="20" t="s">
        <v>83</v>
      </c>
      <c r="BK168" s="187">
        <f t="shared" si="9"/>
        <v>0</v>
      </c>
      <c r="BL168" s="20" t="s">
        <v>157</v>
      </c>
      <c r="BM168" s="186" t="s">
        <v>2099</v>
      </c>
    </row>
    <row r="169" spans="1:65" s="14" customFormat="1" ht="10.199999999999999">
      <c r="B169" s="217"/>
      <c r="C169" s="218"/>
      <c r="D169" s="188" t="s">
        <v>210</v>
      </c>
      <c r="E169" s="219" t="s">
        <v>31</v>
      </c>
      <c r="F169" s="220" t="s">
        <v>2100</v>
      </c>
      <c r="G169" s="218"/>
      <c r="H169" s="221">
        <v>42</v>
      </c>
      <c r="I169" s="222"/>
      <c r="J169" s="218"/>
      <c r="K169" s="218"/>
      <c r="L169" s="223"/>
      <c r="M169" s="224"/>
      <c r="N169" s="225"/>
      <c r="O169" s="225"/>
      <c r="P169" s="225"/>
      <c r="Q169" s="225"/>
      <c r="R169" s="225"/>
      <c r="S169" s="225"/>
      <c r="T169" s="226"/>
      <c r="AT169" s="227" t="s">
        <v>210</v>
      </c>
      <c r="AU169" s="227" t="s">
        <v>85</v>
      </c>
      <c r="AV169" s="14" t="s">
        <v>85</v>
      </c>
      <c r="AW169" s="14" t="s">
        <v>38</v>
      </c>
      <c r="AX169" s="14" t="s">
        <v>83</v>
      </c>
      <c r="AY169" s="227" t="s">
        <v>152</v>
      </c>
    </row>
    <row r="170" spans="1:65" s="2" customFormat="1" ht="21.75" customHeight="1">
      <c r="A170" s="38"/>
      <c r="B170" s="39"/>
      <c r="C170" s="175" t="s">
        <v>407</v>
      </c>
      <c r="D170" s="175" t="s">
        <v>153</v>
      </c>
      <c r="E170" s="176" t="s">
        <v>2101</v>
      </c>
      <c r="F170" s="177" t="s">
        <v>2102</v>
      </c>
      <c r="G170" s="178" t="s">
        <v>262</v>
      </c>
      <c r="H170" s="179">
        <v>14</v>
      </c>
      <c r="I170" s="180"/>
      <c r="J170" s="181">
        <f>ROUND(I170*H170,2)</f>
        <v>0</v>
      </c>
      <c r="K170" s="177" t="s">
        <v>31</v>
      </c>
      <c r="L170" s="43"/>
      <c r="M170" s="182" t="s">
        <v>31</v>
      </c>
      <c r="N170" s="183" t="s">
        <v>47</v>
      </c>
      <c r="O170" s="68"/>
      <c r="P170" s="184">
        <f>O170*H170</f>
        <v>0</v>
      </c>
      <c r="Q170" s="184">
        <v>0</v>
      </c>
      <c r="R170" s="184">
        <f>Q170*H170</f>
        <v>0</v>
      </c>
      <c r="S170" s="184">
        <v>0</v>
      </c>
      <c r="T170" s="185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86" t="s">
        <v>157</v>
      </c>
      <c r="AT170" s="186" t="s">
        <v>153</v>
      </c>
      <c r="AU170" s="186" t="s">
        <v>85</v>
      </c>
      <c r="AY170" s="20" t="s">
        <v>152</v>
      </c>
      <c r="BE170" s="187">
        <f>IF(N170="základní",J170,0)</f>
        <v>0</v>
      </c>
      <c r="BF170" s="187">
        <f>IF(N170="snížená",J170,0)</f>
        <v>0</v>
      </c>
      <c r="BG170" s="187">
        <f>IF(N170="zákl. přenesená",J170,0)</f>
        <v>0</v>
      </c>
      <c r="BH170" s="187">
        <f>IF(N170="sníž. přenesená",J170,0)</f>
        <v>0</v>
      </c>
      <c r="BI170" s="187">
        <f>IF(N170="nulová",J170,0)</f>
        <v>0</v>
      </c>
      <c r="BJ170" s="20" t="s">
        <v>83</v>
      </c>
      <c r="BK170" s="187">
        <f>ROUND(I170*H170,2)</f>
        <v>0</v>
      </c>
      <c r="BL170" s="20" t="s">
        <v>157</v>
      </c>
      <c r="BM170" s="186" t="s">
        <v>2103</v>
      </c>
    </row>
    <row r="171" spans="1:65" s="14" customFormat="1" ht="10.199999999999999">
      <c r="B171" s="217"/>
      <c r="C171" s="218"/>
      <c r="D171" s="188" t="s">
        <v>210</v>
      </c>
      <c r="E171" s="219" t="s">
        <v>31</v>
      </c>
      <c r="F171" s="220" t="s">
        <v>2024</v>
      </c>
      <c r="G171" s="218"/>
      <c r="H171" s="221">
        <v>14</v>
      </c>
      <c r="I171" s="222"/>
      <c r="J171" s="218"/>
      <c r="K171" s="218"/>
      <c r="L171" s="223"/>
      <c r="M171" s="224"/>
      <c r="N171" s="225"/>
      <c r="O171" s="225"/>
      <c r="P171" s="225"/>
      <c r="Q171" s="225"/>
      <c r="R171" s="225"/>
      <c r="S171" s="225"/>
      <c r="T171" s="226"/>
      <c r="AT171" s="227" t="s">
        <v>210</v>
      </c>
      <c r="AU171" s="227" t="s">
        <v>85</v>
      </c>
      <c r="AV171" s="14" t="s">
        <v>85</v>
      </c>
      <c r="AW171" s="14" t="s">
        <v>38</v>
      </c>
      <c r="AX171" s="14" t="s">
        <v>83</v>
      </c>
      <c r="AY171" s="227" t="s">
        <v>152</v>
      </c>
    </row>
    <row r="172" spans="1:65" s="2" customFormat="1" ht="16.5" customHeight="1">
      <c r="A172" s="38"/>
      <c r="B172" s="39"/>
      <c r="C172" s="239" t="s">
        <v>601</v>
      </c>
      <c r="D172" s="239" t="s">
        <v>224</v>
      </c>
      <c r="E172" s="240" t="s">
        <v>2104</v>
      </c>
      <c r="F172" s="241" t="s">
        <v>2105</v>
      </c>
      <c r="G172" s="242" t="s">
        <v>650</v>
      </c>
      <c r="H172" s="243">
        <v>1.4</v>
      </c>
      <c r="I172" s="244"/>
      <c r="J172" s="245">
        <f>ROUND(I172*H172,2)</f>
        <v>0</v>
      </c>
      <c r="K172" s="241" t="s">
        <v>31</v>
      </c>
      <c r="L172" s="246"/>
      <c r="M172" s="247" t="s">
        <v>31</v>
      </c>
      <c r="N172" s="248" t="s">
        <v>47</v>
      </c>
      <c r="O172" s="68"/>
      <c r="P172" s="184">
        <f>O172*H172</f>
        <v>0</v>
      </c>
      <c r="Q172" s="184">
        <v>0.2</v>
      </c>
      <c r="R172" s="184">
        <f>Q172*H172</f>
        <v>0.27999999999999997</v>
      </c>
      <c r="S172" s="184">
        <v>0</v>
      </c>
      <c r="T172" s="185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86" t="s">
        <v>189</v>
      </c>
      <c r="AT172" s="186" t="s">
        <v>224</v>
      </c>
      <c r="AU172" s="186" t="s">
        <v>85</v>
      </c>
      <c r="AY172" s="20" t="s">
        <v>152</v>
      </c>
      <c r="BE172" s="187">
        <f>IF(N172="základní",J172,0)</f>
        <v>0</v>
      </c>
      <c r="BF172" s="187">
        <f>IF(N172="snížená",J172,0)</f>
        <v>0</v>
      </c>
      <c r="BG172" s="187">
        <f>IF(N172="zákl. přenesená",J172,0)</f>
        <v>0</v>
      </c>
      <c r="BH172" s="187">
        <f>IF(N172="sníž. přenesená",J172,0)</f>
        <v>0</v>
      </c>
      <c r="BI172" s="187">
        <f>IF(N172="nulová",J172,0)</f>
        <v>0</v>
      </c>
      <c r="BJ172" s="20" t="s">
        <v>83</v>
      </c>
      <c r="BK172" s="187">
        <f>ROUND(I172*H172,2)</f>
        <v>0</v>
      </c>
      <c r="BL172" s="20" t="s">
        <v>157</v>
      </c>
      <c r="BM172" s="186" t="s">
        <v>2106</v>
      </c>
    </row>
    <row r="173" spans="1:65" s="14" customFormat="1" ht="10.199999999999999">
      <c r="B173" s="217"/>
      <c r="C173" s="218"/>
      <c r="D173" s="188" t="s">
        <v>210</v>
      </c>
      <c r="E173" s="219" t="s">
        <v>31</v>
      </c>
      <c r="F173" s="220" t="s">
        <v>2107</v>
      </c>
      <c r="G173" s="218"/>
      <c r="H173" s="221">
        <v>1.4</v>
      </c>
      <c r="I173" s="222"/>
      <c r="J173" s="218"/>
      <c r="K173" s="218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210</v>
      </c>
      <c r="AU173" s="227" t="s">
        <v>85</v>
      </c>
      <c r="AV173" s="14" t="s">
        <v>85</v>
      </c>
      <c r="AW173" s="14" t="s">
        <v>38</v>
      </c>
      <c r="AX173" s="14" t="s">
        <v>76</v>
      </c>
      <c r="AY173" s="227" t="s">
        <v>152</v>
      </c>
    </row>
    <row r="174" spans="1:65" s="15" customFormat="1" ht="10.199999999999999">
      <c r="B174" s="228"/>
      <c r="C174" s="229"/>
      <c r="D174" s="188" t="s">
        <v>210</v>
      </c>
      <c r="E174" s="230" t="s">
        <v>31</v>
      </c>
      <c r="F174" s="231" t="s">
        <v>223</v>
      </c>
      <c r="G174" s="229"/>
      <c r="H174" s="232">
        <v>1.4</v>
      </c>
      <c r="I174" s="233"/>
      <c r="J174" s="229"/>
      <c r="K174" s="229"/>
      <c r="L174" s="234"/>
      <c r="M174" s="235"/>
      <c r="N174" s="236"/>
      <c r="O174" s="236"/>
      <c r="P174" s="236"/>
      <c r="Q174" s="236"/>
      <c r="R174" s="236"/>
      <c r="S174" s="236"/>
      <c r="T174" s="237"/>
      <c r="AT174" s="238" t="s">
        <v>210</v>
      </c>
      <c r="AU174" s="238" t="s">
        <v>85</v>
      </c>
      <c r="AV174" s="15" t="s">
        <v>157</v>
      </c>
      <c r="AW174" s="15" t="s">
        <v>38</v>
      </c>
      <c r="AX174" s="15" t="s">
        <v>83</v>
      </c>
      <c r="AY174" s="238" t="s">
        <v>152</v>
      </c>
    </row>
    <row r="175" spans="1:65" s="2" customFormat="1" ht="16.5" customHeight="1">
      <c r="A175" s="38"/>
      <c r="B175" s="39"/>
      <c r="C175" s="175" t="s">
        <v>605</v>
      </c>
      <c r="D175" s="175" t="s">
        <v>153</v>
      </c>
      <c r="E175" s="176" t="s">
        <v>2108</v>
      </c>
      <c r="F175" s="177" t="s">
        <v>2109</v>
      </c>
      <c r="G175" s="178" t="s">
        <v>700</v>
      </c>
      <c r="H175" s="179">
        <v>6.3</v>
      </c>
      <c r="I175" s="180"/>
      <c r="J175" s="181">
        <f>ROUND(I175*H175,2)</f>
        <v>0</v>
      </c>
      <c r="K175" s="177" t="s">
        <v>31</v>
      </c>
      <c r="L175" s="43"/>
      <c r="M175" s="182" t="s">
        <v>31</v>
      </c>
      <c r="N175" s="183" t="s">
        <v>47</v>
      </c>
      <c r="O175" s="68"/>
      <c r="P175" s="184">
        <f>O175*H175</f>
        <v>0</v>
      </c>
      <c r="Q175" s="184">
        <v>3.0000000000000001E-5</v>
      </c>
      <c r="R175" s="184">
        <f>Q175*H175</f>
        <v>1.8899999999999999E-4</v>
      </c>
      <c r="S175" s="184">
        <v>0</v>
      </c>
      <c r="T175" s="185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86" t="s">
        <v>157</v>
      </c>
      <c r="AT175" s="186" t="s">
        <v>153</v>
      </c>
      <c r="AU175" s="186" t="s">
        <v>85</v>
      </c>
      <c r="AY175" s="20" t="s">
        <v>152</v>
      </c>
      <c r="BE175" s="187">
        <f>IF(N175="základní",J175,0)</f>
        <v>0</v>
      </c>
      <c r="BF175" s="187">
        <f>IF(N175="snížená",J175,0)</f>
        <v>0</v>
      </c>
      <c r="BG175" s="187">
        <f>IF(N175="zákl. přenesená",J175,0)</f>
        <v>0</v>
      </c>
      <c r="BH175" s="187">
        <f>IF(N175="sníž. přenesená",J175,0)</f>
        <v>0</v>
      </c>
      <c r="BI175" s="187">
        <f>IF(N175="nulová",J175,0)</f>
        <v>0</v>
      </c>
      <c r="BJ175" s="20" t="s">
        <v>83</v>
      </c>
      <c r="BK175" s="187">
        <f>ROUND(I175*H175,2)</f>
        <v>0</v>
      </c>
      <c r="BL175" s="20" t="s">
        <v>157</v>
      </c>
      <c r="BM175" s="186" t="s">
        <v>2110</v>
      </c>
    </row>
    <row r="176" spans="1:65" s="14" customFormat="1" ht="10.199999999999999">
      <c r="B176" s="217"/>
      <c r="C176" s="218"/>
      <c r="D176" s="188" t="s">
        <v>210</v>
      </c>
      <c r="E176" s="219" t="s">
        <v>31</v>
      </c>
      <c r="F176" s="220" t="s">
        <v>2111</v>
      </c>
      <c r="G176" s="218"/>
      <c r="H176" s="221">
        <v>6.3</v>
      </c>
      <c r="I176" s="222"/>
      <c r="J176" s="218"/>
      <c r="K176" s="218"/>
      <c r="L176" s="223"/>
      <c r="M176" s="224"/>
      <c r="N176" s="225"/>
      <c r="O176" s="225"/>
      <c r="P176" s="225"/>
      <c r="Q176" s="225"/>
      <c r="R176" s="225"/>
      <c r="S176" s="225"/>
      <c r="T176" s="226"/>
      <c r="AT176" s="227" t="s">
        <v>210</v>
      </c>
      <c r="AU176" s="227" t="s">
        <v>85</v>
      </c>
      <c r="AV176" s="14" t="s">
        <v>85</v>
      </c>
      <c r="AW176" s="14" t="s">
        <v>38</v>
      </c>
      <c r="AX176" s="14" t="s">
        <v>76</v>
      </c>
      <c r="AY176" s="227" t="s">
        <v>152</v>
      </c>
    </row>
    <row r="177" spans="1:65" s="15" customFormat="1" ht="10.199999999999999">
      <c r="B177" s="228"/>
      <c r="C177" s="229"/>
      <c r="D177" s="188" t="s">
        <v>210</v>
      </c>
      <c r="E177" s="230" t="s">
        <v>31</v>
      </c>
      <c r="F177" s="231" t="s">
        <v>223</v>
      </c>
      <c r="G177" s="229"/>
      <c r="H177" s="232">
        <v>6.3</v>
      </c>
      <c r="I177" s="233"/>
      <c r="J177" s="229"/>
      <c r="K177" s="229"/>
      <c r="L177" s="234"/>
      <c r="M177" s="235"/>
      <c r="N177" s="236"/>
      <c r="O177" s="236"/>
      <c r="P177" s="236"/>
      <c r="Q177" s="236"/>
      <c r="R177" s="236"/>
      <c r="S177" s="236"/>
      <c r="T177" s="237"/>
      <c r="AT177" s="238" t="s">
        <v>210</v>
      </c>
      <c r="AU177" s="238" t="s">
        <v>85</v>
      </c>
      <c r="AV177" s="15" t="s">
        <v>157</v>
      </c>
      <c r="AW177" s="15" t="s">
        <v>38</v>
      </c>
      <c r="AX177" s="15" t="s">
        <v>83</v>
      </c>
      <c r="AY177" s="238" t="s">
        <v>152</v>
      </c>
    </row>
    <row r="178" spans="1:65" s="2" customFormat="1" ht="16.5" customHeight="1">
      <c r="A178" s="38"/>
      <c r="B178" s="39"/>
      <c r="C178" s="239" t="s">
        <v>611</v>
      </c>
      <c r="D178" s="239" t="s">
        <v>224</v>
      </c>
      <c r="E178" s="240" t="s">
        <v>2112</v>
      </c>
      <c r="F178" s="241" t="s">
        <v>2113</v>
      </c>
      <c r="G178" s="242" t="s">
        <v>700</v>
      </c>
      <c r="H178" s="243">
        <v>6.93</v>
      </c>
      <c r="I178" s="244"/>
      <c r="J178" s="245">
        <f>ROUND(I178*H178,2)</f>
        <v>0</v>
      </c>
      <c r="K178" s="241" t="s">
        <v>31</v>
      </c>
      <c r="L178" s="246"/>
      <c r="M178" s="247" t="s">
        <v>31</v>
      </c>
      <c r="N178" s="248" t="s">
        <v>47</v>
      </c>
      <c r="O178" s="68"/>
      <c r="P178" s="184">
        <f>O178*H178</f>
        <v>0</v>
      </c>
      <c r="Q178" s="184">
        <v>5.0000000000000001E-4</v>
      </c>
      <c r="R178" s="184">
        <f>Q178*H178</f>
        <v>3.4649999999999998E-3</v>
      </c>
      <c r="S178" s="184">
        <v>0</v>
      </c>
      <c r="T178" s="185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86" t="s">
        <v>189</v>
      </c>
      <c r="AT178" s="186" t="s">
        <v>224</v>
      </c>
      <c r="AU178" s="186" t="s">
        <v>85</v>
      </c>
      <c r="AY178" s="20" t="s">
        <v>152</v>
      </c>
      <c r="BE178" s="187">
        <f>IF(N178="základní",J178,0)</f>
        <v>0</v>
      </c>
      <c r="BF178" s="187">
        <f>IF(N178="snížená",J178,0)</f>
        <v>0</v>
      </c>
      <c r="BG178" s="187">
        <f>IF(N178="zákl. přenesená",J178,0)</f>
        <v>0</v>
      </c>
      <c r="BH178" s="187">
        <f>IF(N178="sníž. přenesená",J178,0)</f>
        <v>0</v>
      </c>
      <c r="BI178" s="187">
        <f>IF(N178="nulová",J178,0)</f>
        <v>0</v>
      </c>
      <c r="BJ178" s="20" t="s">
        <v>83</v>
      </c>
      <c r="BK178" s="187">
        <f>ROUND(I178*H178,2)</f>
        <v>0</v>
      </c>
      <c r="BL178" s="20" t="s">
        <v>157</v>
      </c>
      <c r="BM178" s="186" t="s">
        <v>2114</v>
      </c>
    </row>
    <row r="179" spans="1:65" s="14" customFormat="1" ht="10.199999999999999">
      <c r="B179" s="217"/>
      <c r="C179" s="218"/>
      <c r="D179" s="188" t="s">
        <v>210</v>
      </c>
      <c r="E179" s="219" t="s">
        <v>31</v>
      </c>
      <c r="F179" s="220" t="s">
        <v>2115</v>
      </c>
      <c r="G179" s="218"/>
      <c r="H179" s="221">
        <v>6.93</v>
      </c>
      <c r="I179" s="222"/>
      <c r="J179" s="218"/>
      <c r="K179" s="218"/>
      <c r="L179" s="223"/>
      <c r="M179" s="224"/>
      <c r="N179" s="225"/>
      <c r="O179" s="225"/>
      <c r="P179" s="225"/>
      <c r="Q179" s="225"/>
      <c r="R179" s="225"/>
      <c r="S179" s="225"/>
      <c r="T179" s="226"/>
      <c r="AT179" s="227" t="s">
        <v>210</v>
      </c>
      <c r="AU179" s="227" t="s">
        <v>85</v>
      </c>
      <c r="AV179" s="14" t="s">
        <v>85</v>
      </c>
      <c r="AW179" s="14" t="s">
        <v>38</v>
      </c>
      <c r="AX179" s="14" t="s">
        <v>76</v>
      </c>
      <c r="AY179" s="227" t="s">
        <v>152</v>
      </c>
    </row>
    <row r="180" spans="1:65" s="15" customFormat="1" ht="10.199999999999999">
      <c r="B180" s="228"/>
      <c r="C180" s="229"/>
      <c r="D180" s="188" t="s">
        <v>210</v>
      </c>
      <c r="E180" s="230" t="s">
        <v>31</v>
      </c>
      <c r="F180" s="231" t="s">
        <v>223</v>
      </c>
      <c r="G180" s="229"/>
      <c r="H180" s="232">
        <v>6.93</v>
      </c>
      <c r="I180" s="233"/>
      <c r="J180" s="229"/>
      <c r="K180" s="229"/>
      <c r="L180" s="234"/>
      <c r="M180" s="235"/>
      <c r="N180" s="236"/>
      <c r="O180" s="236"/>
      <c r="P180" s="236"/>
      <c r="Q180" s="236"/>
      <c r="R180" s="236"/>
      <c r="S180" s="236"/>
      <c r="T180" s="237"/>
      <c r="AT180" s="238" t="s">
        <v>210</v>
      </c>
      <c r="AU180" s="238" t="s">
        <v>85</v>
      </c>
      <c r="AV180" s="15" t="s">
        <v>157</v>
      </c>
      <c r="AW180" s="15" t="s">
        <v>38</v>
      </c>
      <c r="AX180" s="15" t="s">
        <v>83</v>
      </c>
      <c r="AY180" s="238" t="s">
        <v>152</v>
      </c>
    </row>
    <row r="181" spans="1:65" s="2" customFormat="1" ht="16.5" customHeight="1">
      <c r="A181" s="38"/>
      <c r="B181" s="39"/>
      <c r="C181" s="175" t="s">
        <v>618</v>
      </c>
      <c r="D181" s="175" t="s">
        <v>153</v>
      </c>
      <c r="E181" s="176" t="s">
        <v>2116</v>
      </c>
      <c r="F181" s="177" t="s">
        <v>2117</v>
      </c>
      <c r="G181" s="178" t="s">
        <v>262</v>
      </c>
      <c r="H181" s="179">
        <v>14</v>
      </c>
      <c r="I181" s="180"/>
      <c r="J181" s="181">
        <f>ROUND(I181*H181,2)</f>
        <v>0</v>
      </c>
      <c r="K181" s="177" t="s">
        <v>31</v>
      </c>
      <c r="L181" s="43"/>
      <c r="M181" s="182" t="s">
        <v>31</v>
      </c>
      <c r="N181" s="183" t="s">
        <v>47</v>
      </c>
      <c r="O181" s="68"/>
      <c r="P181" s="184">
        <f>O181*H181</f>
        <v>0</v>
      </c>
      <c r="Q181" s="184">
        <v>0</v>
      </c>
      <c r="R181" s="184">
        <f>Q181*H181</f>
        <v>0</v>
      </c>
      <c r="S181" s="184">
        <v>0</v>
      </c>
      <c r="T181" s="185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86" t="s">
        <v>157</v>
      </c>
      <c r="AT181" s="186" t="s">
        <v>153</v>
      </c>
      <c r="AU181" s="186" t="s">
        <v>85</v>
      </c>
      <c r="AY181" s="20" t="s">
        <v>152</v>
      </c>
      <c r="BE181" s="187">
        <f>IF(N181="základní",J181,0)</f>
        <v>0</v>
      </c>
      <c r="BF181" s="187">
        <f>IF(N181="snížená",J181,0)</f>
        <v>0</v>
      </c>
      <c r="BG181" s="187">
        <f>IF(N181="zákl. přenesená",J181,0)</f>
        <v>0</v>
      </c>
      <c r="BH181" s="187">
        <f>IF(N181="sníž. přenesená",J181,0)</f>
        <v>0</v>
      </c>
      <c r="BI181" s="187">
        <f>IF(N181="nulová",J181,0)</f>
        <v>0</v>
      </c>
      <c r="BJ181" s="20" t="s">
        <v>83</v>
      </c>
      <c r="BK181" s="187">
        <f>ROUND(I181*H181,2)</f>
        <v>0</v>
      </c>
      <c r="BL181" s="20" t="s">
        <v>157</v>
      </c>
      <c r="BM181" s="186" t="s">
        <v>2118</v>
      </c>
    </row>
    <row r="182" spans="1:65" s="13" customFormat="1" ht="10.199999999999999">
      <c r="B182" s="207"/>
      <c r="C182" s="208"/>
      <c r="D182" s="188" t="s">
        <v>210</v>
      </c>
      <c r="E182" s="209" t="s">
        <v>31</v>
      </c>
      <c r="F182" s="210" t="s">
        <v>2119</v>
      </c>
      <c r="G182" s="208"/>
      <c r="H182" s="209" t="s">
        <v>31</v>
      </c>
      <c r="I182" s="211"/>
      <c r="J182" s="208"/>
      <c r="K182" s="208"/>
      <c r="L182" s="212"/>
      <c r="M182" s="213"/>
      <c r="N182" s="214"/>
      <c r="O182" s="214"/>
      <c r="P182" s="214"/>
      <c r="Q182" s="214"/>
      <c r="R182" s="214"/>
      <c r="S182" s="214"/>
      <c r="T182" s="215"/>
      <c r="AT182" s="216" t="s">
        <v>210</v>
      </c>
      <c r="AU182" s="216" t="s">
        <v>85</v>
      </c>
      <c r="AV182" s="13" t="s">
        <v>83</v>
      </c>
      <c r="AW182" s="13" t="s">
        <v>38</v>
      </c>
      <c r="AX182" s="13" t="s">
        <v>76</v>
      </c>
      <c r="AY182" s="216" t="s">
        <v>152</v>
      </c>
    </row>
    <row r="183" spans="1:65" s="14" customFormat="1" ht="10.199999999999999">
      <c r="B183" s="217"/>
      <c r="C183" s="218"/>
      <c r="D183" s="188" t="s">
        <v>210</v>
      </c>
      <c r="E183" s="219" t="s">
        <v>31</v>
      </c>
      <c r="F183" s="220" t="s">
        <v>294</v>
      </c>
      <c r="G183" s="218"/>
      <c r="H183" s="221">
        <v>14</v>
      </c>
      <c r="I183" s="222"/>
      <c r="J183" s="218"/>
      <c r="K183" s="218"/>
      <c r="L183" s="223"/>
      <c r="M183" s="224"/>
      <c r="N183" s="225"/>
      <c r="O183" s="225"/>
      <c r="P183" s="225"/>
      <c r="Q183" s="225"/>
      <c r="R183" s="225"/>
      <c r="S183" s="225"/>
      <c r="T183" s="226"/>
      <c r="AT183" s="227" t="s">
        <v>210</v>
      </c>
      <c r="AU183" s="227" t="s">
        <v>85</v>
      </c>
      <c r="AV183" s="14" t="s">
        <v>85</v>
      </c>
      <c r="AW183" s="14" t="s">
        <v>38</v>
      </c>
      <c r="AX183" s="14" t="s">
        <v>83</v>
      </c>
      <c r="AY183" s="227" t="s">
        <v>152</v>
      </c>
    </row>
    <row r="184" spans="1:65" s="2" customFormat="1" ht="21.75" customHeight="1">
      <c r="A184" s="38"/>
      <c r="B184" s="39"/>
      <c r="C184" s="175" t="s">
        <v>624</v>
      </c>
      <c r="D184" s="175" t="s">
        <v>153</v>
      </c>
      <c r="E184" s="176" t="s">
        <v>2120</v>
      </c>
      <c r="F184" s="177" t="s">
        <v>2121</v>
      </c>
      <c r="G184" s="178" t="s">
        <v>262</v>
      </c>
      <c r="H184" s="179">
        <v>14</v>
      </c>
      <c r="I184" s="180"/>
      <c r="J184" s="181">
        <f>ROUND(I184*H184,2)</f>
        <v>0</v>
      </c>
      <c r="K184" s="177" t="s">
        <v>31</v>
      </c>
      <c r="L184" s="43"/>
      <c r="M184" s="182" t="s">
        <v>31</v>
      </c>
      <c r="N184" s="183" t="s">
        <v>47</v>
      </c>
      <c r="O184" s="68"/>
      <c r="P184" s="184">
        <f>O184*H184</f>
        <v>0</v>
      </c>
      <c r="Q184" s="184">
        <v>2.0799999999999998E-3</v>
      </c>
      <c r="R184" s="184">
        <f>Q184*H184</f>
        <v>2.9119999999999997E-2</v>
      </c>
      <c r="S184" s="184">
        <v>0</v>
      </c>
      <c r="T184" s="185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86" t="s">
        <v>157</v>
      </c>
      <c r="AT184" s="186" t="s">
        <v>153</v>
      </c>
      <c r="AU184" s="186" t="s">
        <v>85</v>
      </c>
      <c r="AY184" s="20" t="s">
        <v>152</v>
      </c>
      <c r="BE184" s="187">
        <f>IF(N184="základní",J184,0)</f>
        <v>0</v>
      </c>
      <c r="BF184" s="187">
        <f>IF(N184="snížená",J184,0)</f>
        <v>0</v>
      </c>
      <c r="BG184" s="187">
        <f>IF(N184="zákl. přenesená",J184,0)</f>
        <v>0</v>
      </c>
      <c r="BH184" s="187">
        <f>IF(N184="sníž. přenesená",J184,0)</f>
        <v>0</v>
      </c>
      <c r="BI184" s="187">
        <f>IF(N184="nulová",J184,0)</f>
        <v>0</v>
      </c>
      <c r="BJ184" s="20" t="s">
        <v>83</v>
      </c>
      <c r="BK184" s="187">
        <f>ROUND(I184*H184,2)</f>
        <v>0</v>
      </c>
      <c r="BL184" s="20" t="s">
        <v>157</v>
      </c>
      <c r="BM184" s="186" t="s">
        <v>2122</v>
      </c>
    </row>
    <row r="185" spans="1:65" s="2" customFormat="1" ht="16.5" customHeight="1">
      <c r="A185" s="38"/>
      <c r="B185" s="39"/>
      <c r="C185" s="175" t="s">
        <v>634</v>
      </c>
      <c r="D185" s="175" t="s">
        <v>153</v>
      </c>
      <c r="E185" s="176" t="s">
        <v>2123</v>
      </c>
      <c r="F185" s="177" t="s">
        <v>2124</v>
      </c>
      <c r="G185" s="178" t="s">
        <v>262</v>
      </c>
      <c r="H185" s="179">
        <v>14</v>
      </c>
      <c r="I185" s="180"/>
      <c r="J185" s="181">
        <f>ROUND(I185*H185,2)</f>
        <v>0</v>
      </c>
      <c r="K185" s="177" t="s">
        <v>31</v>
      </c>
      <c r="L185" s="43"/>
      <c r="M185" s="182" t="s">
        <v>31</v>
      </c>
      <c r="N185" s="183" t="s">
        <v>47</v>
      </c>
      <c r="O185" s="68"/>
      <c r="P185" s="184">
        <f>O185*H185</f>
        <v>0</v>
      </c>
      <c r="Q185" s="184">
        <v>0</v>
      </c>
      <c r="R185" s="184">
        <f>Q185*H185</f>
        <v>0</v>
      </c>
      <c r="S185" s="184">
        <v>0</v>
      </c>
      <c r="T185" s="185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86" t="s">
        <v>157</v>
      </c>
      <c r="AT185" s="186" t="s">
        <v>153</v>
      </c>
      <c r="AU185" s="186" t="s">
        <v>85</v>
      </c>
      <c r="AY185" s="20" t="s">
        <v>152</v>
      </c>
      <c r="BE185" s="187">
        <f>IF(N185="základní",J185,0)</f>
        <v>0</v>
      </c>
      <c r="BF185" s="187">
        <f>IF(N185="snížená",J185,0)</f>
        <v>0</v>
      </c>
      <c r="BG185" s="187">
        <f>IF(N185="zákl. přenesená",J185,0)</f>
        <v>0</v>
      </c>
      <c r="BH185" s="187">
        <f>IF(N185="sníž. přenesená",J185,0)</f>
        <v>0</v>
      </c>
      <c r="BI185" s="187">
        <f>IF(N185="nulová",J185,0)</f>
        <v>0</v>
      </c>
      <c r="BJ185" s="20" t="s">
        <v>83</v>
      </c>
      <c r="BK185" s="187">
        <f>ROUND(I185*H185,2)</f>
        <v>0</v>
      </c>
      <c r="BL185" s="20" t="s">
        <v>157</v>
      </c>
      <c r="BM185" s="186" t="s">
        <v>2125</v>
      </c>
    </row>
    <row r="186" spans="1:65" s="2" customFormat="1" ht="16.5" customHeight="1">
      <c r="A186" s="38"/>
      <c r="B186" s="39"/>
      <c r="C186" s="239" t="s">
        <v>638</v>
      </c>
      <c r="D186" s="239" t="s">
        <v>224</v>
      </c>
      <c r="E186" s="240" t="s">
        <v>2126</v>
      </c>
      <c r="F186" s="241" t="s">
        <v>2127</v>
      </c>
      <c r="G186" s="242" t="s">
        <v>314</v>
      </c>
      <c r="H186" s="243">
        <v>4.2</v>
      </c>
      <c r="I186" s="244"/>
      <c r="J186" s="245">
        <f>ROUND(I186*H186,2)</f>
        <v>0</v>
      </c>
      <c r="K186" s="241" t="s">
        <v>31</v>
      </c>
      <c r="L186" s="246"/>
      <c r="M186" s="247" t="s">
        <v>31</v>
      </c>
      <c r="N186" s="248" t="s">
        <v>47</v>
      </c>
      <c r="O186" s="68"/>
      <c r="P186" s="184">
        <f>O186*H186</f>
        <v>0</v>
      </c>
      <c r="Q186" s="184">
        <v>1</v>
      </c>
      <c r="R186" s="184">
        <f>Q186*H186</f>
        <v>4.2</v>
      </c>
      <c r="S186" s="184">
        <v>0</v>
      </c>
      <c r="T186" s="185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186" t="s">
        <v>189</v>
      </c>
      <c r="AT186" s="186" t="s">
        <v>224</v>
      </c>
      <c r="AU186" s="186" t="s">
        <v>85</v>
      </c>
      <c r="AY186" s="20" t="s">
        <v>152</v>
      </c>
      <c r="BE186" s="187">
        <f>IF(N186="základní",J186,0)</f>
        <v>0</v>
      </c>
      <c r="BF186" s="187">
        <f>IF(N186="snížená",J186,0)</f>
        <v>0</v>
      </c>
      <c r="BG186" s="187">
        <f>IF(N186="zákl. přenesená",J186,0)</f>
        <v>0</v>
      </c>
      <c r="BH186" s="187">
        <f>IF(N186="sníž. přenesená",J186,0)</f>
        <v>0</v>
      </c>
      <c r="BI186" s="187">
        <f>IF(N186="nulová",J186,0)</f>
        <v>0</v>
      </c>
      <c r="BJ186" s="20" t="s">
        <v>83</v>
      </c>
      <c r="BK186" s="187">
        <f>ROUND(I186*H186,2)</f>
        <v>0</v>
      </c>
      <c r="BL186" s="20" t="s">
        <v>157</v>
      </c>
      <c r="BM186" s="186" t="s">
        <v>2128</v>
      </c>
    </row>
    <row r="187" spans="1:65" s="14" customFormat="1" ht="10.199999999999999">
      <c r="B187" s="217"/>
      <c r="C187" s="218"/>
      <c r="D187" s="188" t="s">
        <v>210</v>
      </c>
      <c r="E187" s="219" t="s">
        <v>31</v>
      </c>
      <c r="F187" s="220" t="s">
        <v>2129</v>
      </c>
      <c r="G187" s="218"/>
      <c r="H187" s="221">
        <v>4.2</v>
      </c>
      <c r="I187" s="222"/>
      <c r="J187" s="218"/>
      <c r="K187" s="218"/>
      <c r="L187" s="223"/>
      <c r="M187" s="224"/>
      <c r="N187" s="225"/>
      <c r="O187" s="225"/>
      <c r="P187" s="225"/>
      <c r="Q187" s="225"/>
      <c r="R187" s="225"/>
      <c r="S187" s="225"/>
      <c r="T187" s="226"/>
      <c r="AT187" s="227" t="s">
        <v>210</v>
      </c>
      <c r="AU187" s="227" t="s">
        <v>85</v>
      </c>
      <c r="AV187" s="14" t="s">
        <v>85</v>
      </c>
      <c r="AW187" s="14" t="s">
        <v>38</v>
      </c>
      <c r="AX187" s="14" t="s">
        <v>83</v>
      </c>
      <c r="AY187" s="227" t="s">
        <v>152</v>
      </c>
    </row>
    <row r="188" spans="1:65" s="2" customFormat="1" ht="16.5" customHeight="1">
      <c r="A188" s="38"/>
      <c r="B188" s="39"/>
      <c r="C188" s="175" t="s">
        <v>642</v>
      </c>
      <c r="D188" s="175" t="s">
        <v>153</v>
      </c>
      <c r="E188" s="176" t="s">
        <v>2130</v>
      </c>
      <c r="F188" s="177" t="s">
        <v>2131</v>
      </c>
      <c r="G188" s="178" t="s">
        <v>207</v>
      </c>
      <c r="H188" s="179">
        <v>447.08</v>
      </c>
      <c r="I188" s="180"/>
      <c r="J188" s="181">
        <f>ROUND(I188*H188,2)</f>
        <v>0</v>
      </c>
      <c r="K188" s="177" t="s">
        <v>31</v>
      </c>
      <c r="L188" s="43"/>
      <c r="M188" s="182" t="s">
        <v>31</v>
      </c>
      <c r="N188" s="183" t="s">
        <v>47</v>
      </c>
      <c r="O188" s="68"/>
      <c r="P188" s="184">
        <f>O188*H188</f>
        <v>0</v>
      </c>
      <c r="Q188" s="184">
        <v>1.125E-2</v>
      </c>
      <c r="R188" s="184">
        <f>Q188*H188</f>
        <v>5.0296499999999993</v>
      </c>
      <c r="S188" s="184">
        <v>0</v>
      </c>
      <c r="T188" s="185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86" t="s">
        <v>157</v>
      </c>
      <c r="AT188" s="186" t="s">
        <v>153</v>
      </c>
      <c r="AU188" s="186" t="s">
        <v>85</v>
      </c>
      <c r="AY188" s="20" t="s">
        <v>152</v>
      </c>
      <c r="BE188" s="187">
        <f>IF(N188="základní",J188,0)</f>
        <v>0</v>
      </c>
      <c r="BF188" s="187">
        <f>IF(N188="snížená",J188,0)</f>
        <v>0</v>
      </c>
      <c r="BG188" s="187">
        <f>IF(N188="zákl. přenesená",J188,0)</f>
        <v>0</v>
      </c>
      <c r="BH188" s="187">
        <f>IF(N188="sníž. přenesená",J188,0)</f>
        <v>0</v>
      </c>
      <c r="BI188" s="187">
        <f>IF(N188="nulová",J188,0)</f>
        <v>0</v>
      </c>
      <c r="BJ188" s="20" t="s">
        <v>83</v>
      </c>
      <c r="BK188" s="187">
        <f>ROUND(I188*H188,2)</f>
        <v>0</v>
      </c>
      <c r="BL188" s="20" t="s">
        <v>157</v>
      </c>
      <c r="BM188" s="186" t="s">
        <v>2132</v>
      </c>
    </row>
    <row r="189" spans="1:65" s="13" customFormat="1" ht="10.199999999999999">
      <c r="B189" s="207"/>
      <c r="C189" s="208"/>
      <c r="D189" s="188" t="s">
        <v>210</v>
      </c>
      <c r="E189" s="209" t="s">
        <v>31</v>
      </c>
      <c r="F189" s="210" t="s">
        <v>2133</v>
      </c>
      <c r="G189" s="208"/>
      <c r="H189" s="209" t="s">
        <v>31</v>
      </c>
      <c r="I189" s="211"/>
      <c r="J189" s="208"/>
      <c r="K189" s="208"/>
      <c r="L189" s="212"/>
      <c r="M189" s="213"/>
      <c r="N189" s="214"/>
      <c r="O189" s="214"/>
      <c r="P189" s="214"/>
      <c r="Q189" s="214"/>
      <c r="R189" s="214"/>
      <c r="S189" s="214"/>
      <c r="T189" s="215"/>
      <c r="AT189" s="216" t="s">
        <v>210</v>
      </c>
      <c r="AU189" s="216" t="s">
        <v>85</v>
      </c>
      <c r="AV189" s="13" t="s">
        <v>83</v>
      </c>
      <c r="AW189" s="13" t="s">
        <v>38</v>
      </c>
      <c r="AX189" s="13" t="s">
        <v>76</v>
      </c>
      <c r="AY189" s="216" t="s">
        <v>152</v>
      </c>
    </row>
    <row r="190" spans="1:65" s="14" customFormat="1" ht="10.199999999999999">
      <c r="B190" s="217"/>
      <c r="C190" s="218"/>
      <c r="D190" s="188" t="s">
        <v>210</v>
      </c>
      <c r="E190" s="219" t="s">
        <v>31</v>
      </c>
      <c r="F190" s="220" t="s">
        <v>2134</v>
      </c>
      <c r="G190" s="218"/>
      <c r="H190" s="221">
        <v>81.2</v>
      </c>
      <c r="I190" s="222"/>
      <c r="J190" s="218"/>
      <c r="K190" s="218"/>
      <c r="L190" s="223"/>
      <c r="M190" s="224"/>
      <c r="N190" s="225"/>
      <c r="O190" s="225"/>
      <c r="P190" s="225"/>
      <c r="Q190" s="225"/>
      <c r="R190" s="225"/>
      <c r="S190" s="225"/>
      <c r="T190" s="226"/>
      <c r="AT190" s="227" t="s">
        <v>210</v>
      </c>
      <c r="AU190" s="227" t="s">
        <v>85</v>
      </c>
      <c r="AV190" s="14" t="s">
        <v>85</v>
      </c>
      <c r="AW190" s="14" t="s">
        <v>38</v>
      </c>
      <c r="AX190" s="14" t="s">
        <v>76</v>
      </c>
      <c r="AY190" s="227" t="s">
        <v>152</v>
      </c>
    </row>
    <row r="191" spans="1:65" s="14" customFormat="1" ht="10.199999999999999">
      <c r="B191" s="217"/>
      <c r="C191" s="218"/>
      <c r="D191" s="188" t="s">
        <v>210</v>
      </c>
      <c r="E191" s="219" t="s">
        <v>31</v>
      </c>
      <c r="F191" s="220" t="s">
        <v>2135</v>
      </c>
      <c r="G191" s="218"/>
      <c r="H191" s="221">
        <v>28.21</v>
      </c>
      <c r="I191" s="222"/>
      <c r="J191" s="218"/>
      <c r="K191" s="218"/>
      <c r="L191" s="223"/>
      <c r="M191" s="224"/>
      <c r="N191" s="225"/>
      <c r="O191" s="225"/>
      <c r="P191" s="225"/>
      <c r="Q191" s="225"/>
      <c r="R191" s="225"/>
      <c r="S191" s="225"/>
      <c r="T191" s="226"/>
      <c r="AT191" s="227" t="s">
        <v>210</v>
      </c>
      <c r="AU191" s="227" t="s">
        <v>85</v>
      </c>
      <c r="AV191" s="14" t="s">
        <v>85</v>
      </c>
      <c r="AW191" s="14" t="s">
        <v>38</v>
      </c>
      <c r="AX191" s="14" t="s">
        <v>76</v>
      </c>
      <c r="AY191" s="227" t="s">
        <v>152</v>
      </c>
    </row>
    <row r="192" spans="1:65" s="13" customFormat="1" ht="10.199999999999999">
      <c r="B192" s="207"/>
      <c r="C192" s="208"/>
      <c r="D192" s="188" t="s">
        <v>210</v>
      </c>
      <c r="E192" s="209" t="s">
        <v>31</v>
      </c>
      <c r="F192" s="210" t="s">
        <v>2136</v>
      </c>
      <c r="G192" s="208"/>
      <c r="H192" s="209" t="s">
        <v>31</v>
      </c>
      <c r="I192" s="211"/>
      <c r="J192" s="208"/>
      <c r="K192" s="208"/>
      <c r="L192" s="212"/>
      <c r="M192" s="213"/>
      <c r="N192" s="214"/>
      <c r="O192" s="214"/>
      <c r="P192" s="214"/>
      <c r="Q192" s="214"/>
      <c r="R192" s="214"/>
      <c r="S192" s="214"/>
      <c r="T192" s="215"/>
      <c r="AT192" s="216" t="s">
        <v>210</v>
      </c>
      <c r="AU192" s="216" t="s">
        <v>85</v>
      </c>
      <c r="AV192" s="13" t="s">
        <v>83</v>
      </c>
      <c r="AW192" s="13" t="s">
        <v>38</v>
      </c>
      <c r="AX192" s="13" t="s">
        <v>76</v>
      </c>
      <c r="AY192" s="216" t="s">
        <v>152</v>
      </c>
    </row>
    <row r="193" spans="1:65" s="14" customFormat="1" ht="20.399999999999999">
      <c r="B193" s="217"/>
      <c r="C193" s="218"/>
      <c r="D193" s="188" t="s">
        <v>210</v>
      </c>
      <c r="E193" s="219" t="s">
        <v>31</v>
      </c>
      <c r="F193" s="220" t="s">
        <v>2137</v>
      </c>
      <c r="G193" s="218"/>
      <c r="H193" s="221">
        <v>32.9</v>
      </c>
      <c r="I193" s="222"/>
      <c r="J193" s="218"/>
      <c r="K193" s="218"/>
      <c r="L193" s="223"/>
      <c r="M193" s="224"/>
      <c r="N193" s="225"/>
      <c r="O193" s="225"/>
      <c r="P193" s="225"/>
      <c r="Q193" s="225"/>
      <c r="R193" s="225"/>
      <c r="S193" s="225"/>
      <c r="T193" s="226"/>
      <c r="AT193" s="227" t="s">
        <v>210</v>
      </c>
      <c r="AU193" s="227" t="s">
        <v>85</v>
      </c>
      <c r="AV193" s="14" t="s">
        <v>85</v>
      </c>
      <c r="AW193" s="14" t="s">
        <v>38</v>
      </c>
      <c r="AX193" s="14" t="s">
        <v>76</v>
      </c>
      <c r="AY193" s="227" t="s">
        <v>152</v>
      </c>
    </row>
    <row r="194" spans="1:65" s="16" customFormat="1" ht="10.199999999999999">
      <c r="B194" s="252"/>
      <c r="C194" s="253"/>
      <c r="D194" s="188" t="s">
        <v>210</v>
      </c>
      <c r="E194" s="254" t="s">
        <v>1975</v>
      </c>
      <c r="F194" s="255" t="s">
        <v>503</v>
      </c>
      <c r="G194" s="253"/>
      <c r="H194" s="256">
        <v>142.31</v>
      </c>
      <c r="I194" s="257"/>
      <c r="J194" s="253"/>
      <c r="K194" s="253"/>
      <c r="L194" s="258"/>
      <c r="M194" s="259"/>
      <c r="N194" s="260"/>
      <c r="O194" s="260"/>
      <c r="P194" s="260"/>
      <c r="Q194" s="260"/>
      <c r="R194" s="260"/>
      <c r="S194" s="260"/>
      <c r="T194" s="261"/>
      <c r="AT194" s="262" t="s">
        <v>210</v>
      </c>
      <c r="AU194" s="262" t="s">
        <v>85</v>
      </c>
      <c r="AV194" s="16" t="s">
        <v>165</v>
      </c>
      <c r="AW194" s="16" t="s">
        <v>38</v>
      </c>
      <c r="AX194" s="16" t="s">
        <v>76</v>
      </c>
      <c r="AY194" s="262" t="s">
        <v>152</v>
      </c>
    </row>
    <row r="195" spans="1:65" s="13" customFormat="1" ht="10.199999999999999">
      <c r="B195" s="207"/>
      <c r="C195" s="208"/>
      <c r="D195" s="188" t="s">
        <v>210</v>
      </c>
      <c r="E195" s="209" t="s">
        <v>31</v>
      </c>
      <c r="F195" s="210" t="s">
        <v>2138</v>
      </c>
      <c r="G195" s="208"/>
      <c r="H195" s="209" t="s">
        <v>31</v>
      </c>
      <c r="I195" s="211"/>
      <c r="J195" s="208"/>
      <c r="K195" s="208"/>
      <c r="L195" s="212"/>
      <c r="M195" s="213"/>
      <c r="N195" s="214"/>
      <c r="O195" s="214"/>
      <c r="P195" s="214"/>
      <c r="Q195" s="214"/>
      <c r="R195" s="214"/>
      <c r="S195" s="214"/>
      <c r="T195" s="215"/>
      <c r="AT195" s="216" t="s">
        <v>210</v>
      </c>
      <c r="AU195" s="216" t="s">
        <v>85</v>
      </c>
      <c r="AV195" s="13" t="s">
        <v>83</v>
      </c>
      <c r="AW195" s="13" t="s">
        <v>38</v>
      </c>
      <c r="AX195" s="13" t="s">
        <v>76</v>
      </c>
      <c r="AY195" s="216" t="s">
        <v>152</v>
      </c>
    </row>
    <row r="196" spans="1:65" s="14" customFormat="1" ht="10.199999999999999">
      <c r="B196" s="217"/>
      <c r="C196" s="218"/>
      <c r="D196" s="188" t="s">
        <v>210</v>
      </c>
      <c r="E196" s="219" t="s">
        <v>31</v>
      </c>
      <c r="F196" s="220" t="s">
        <v>2139</v>
      </c>
      <c r="G196" s="218"/>
      <c r="H196" s="221">
        <v>447.08</v>
      </c>
      <c r="I196" s="222"/>
      <c r="J196" s="218"/>
      <c r="K196" s="218"/>
      <c r="L196" s="223"/>
      <c r="M196" s="224"/>
      <c r="N196" s="225"/>
      <c r="O196" s="225"/>
      <c r="P196" s="225"/>
      <c r="Q196" s="225"/>
      <c r="R196" s="225"/>
      <c r="S196" s="225"/>
      <c r="T196" s="226"/>
      <c r="AT196" s="227" t="s">
        <v>210</v>
      </c>
      <c r="AU196" s="227" t="s">
        <v>85</v>
      </c>
      <c r="AV196" s="14" t="s">
        <v>85</v>
      </c>
      <c r="AW196" s="14" t="s">
        <v>38</v>
      </c>
      <c r="AX196" s="14" t="s">
        <v>83</v>
      </c>
      <c r="AY196" s="227" t="s">
        <v>152</v>
      </c>
    </row>
    <row r="197" spans="1:65" s="2" customFormat="1" ht="24.15" customHeight="1">
      <c r="A197" s="38"/>
      <c r="B197" s="39"/>
      <c r="C197" s="175" t="s">
        <v>961</v>
      </c>
      <c r="D197" s="175" t="s">
        <v>153</v>
      </c>
      <c r="E197" s="176" t="s">
        <v>2140</v>
      </c>
      <c r="F197" s="177" t="s">
        <v>2141</v>
      </c>
      <c r="G197" s="178" t="s">
        <v>700</v>
      </c>
      <c r="H197" s="179">
        <v>204.08</v>
      </c>
      <c r="I197" s="180"/>
      <c r="J197" s="181">
        <f>ROUND(I197*H197,2)</f>
        <v>0</v>
      </c>
      <c r="K197" s="177" t="s">
        <v>31</v>
      </c>
      <c r="L197" s="43"/>
      <c r="M197" s="182" t="s">
        <v>31</v>
      </c>
      <c r="N197" s="183" t="s">
        <v>47</v>
      </c>
      <c r="O197" s="68"/>
      <c r="P197" s="184">
        <f>O197*H197</f>
        <v>0</v>
      </c>
      <c r="Q197" s="184">
        <v>0</v>
      </c>
      <c r="R197" s="184">
        <f>Q197*H197</f>
        <v>0</v>
      </c>
      <c r="S197" s="184">
        <v>0</v>
      </c>
      <c r="T197" s="185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186" t="s">
        <v>157</v>
      </c>
      <c r="AT197" s="186" t="s">
        <v>153</v>
      </c>
      <c r="AU197" s="186" t="s">
        <v>85</v>
      </c>
      <c r="AY197" s="20" t="s">
        <v>152</v>
      </c>
      <c r="BE197" s="187">
        <f>IF(N197="základní",J197,0)</f>
        <v>0</v>
      </c>
      <c r="BF197" s="187">
        <f>IF(N197="snížená",J197,0)</f>
        <v>0</v>
      </c>
      <c r="BG197" s="187">
        <f>IF(N197="zákl. přenesená",J197,0)</f>
        <v>0</v>
      </c>
      <c r="BH197" s="187">
        <f>IF(N197="sníž. přenesená",J197,0)</f>
        <v>0</v>
      </c>
      <c r="BI197" s="187">
        <f>IF(N197="nulová",J197,0)</f>
        <v>0</v>
      </c>
      <c r="BJ197" s="20" t="s">
        <v>83</v>
      </c>
      <c r="BK197" s="187">
        <f>ROUND(I197*H197,2)</f>
        <v>0</v>
      </c>
      <c r="BL197" s="20" t="s">
        <v>157</v>
      </c>
      <c r="BM197" s="186" t="s">
        <v>2142</v>
      </c>
    </row>
    <row r="198" spans="1:65" s="14" customFormat="1" ht="10.199999999999999">
      <c r="B198" s="217"/>
      <c r="C198" s="218"/>
      <c r="D198" s="188" t="s">
        <v>210</v>
      </c>
      <c r="E198" s="219" t="s">
        <v>31</v>
      </c>
      <c r="F198" s="220" t="s">
        <v>1997</v>
      </c>
      <c r="G198" s="218"/>
      <c r="H198" s="221">
        <v>14</v>
      </c>
      <c r="I198" s="222"/>
      <c r="J198" s="218"/>
      <c r="K198" s="218"/>
      <c r="L198" s="223"/>
      <c r="M198" s="224"/>
      <c r="N198" s="225"/>
      <c r="O198" s="225"/>
      <c r="P198" s="225"/>
      <c r="Q198" s="225"/>
      <c r="R198" s="225"/>
      <c r="S198" s="225"/>
      <c r="T198" s="226"/>
      <c r="AT198" s="227" t="s">
        <v>210</v>
      </c>
      <c r="AU198" s="227" t="s">
        <v>85</v>
      </c>
      <c r="AV198" s="14" t="s">
        <v>85</v>
      </c>
      <c r="AW198" s="14" t="s">
        <v>38</v>
      </c>
      <c r="AX198" s="14" t="s">
        <v>76</v>
      </c>
      <c r="AY198" s="227" t="s">
        <v>152</v>
      </c>
    </row>
    <row r="199" spans="1:65" s="14" customFormat="1" ht="10.199999999999999">
      <c r="B199" s="217"/>
      <c r="C199" s="218"/>
      <c r="D199" s="188" t="s">
        <v>210</v>
      </c>
      <c r="E199" s="219" t="s">
        <v>31</v>
      </c>
      <c r="F199" s="220" t="s">
        <v>1998</v>
      </c>
      <c r="G199" s="218"/>
      <c r="H199" s="221">
        <v>190.08</v>
      </c>
      <c r="I199" s="222"/>
      <c r="J199" s="218"/>
      <c r="K199" s="218"/>
      <c r="L199" s="223"/>
      <c r="M199" s="224"/>
      <c r="N199" s="225"/>
      <c r="O199" s="225"/>
      <c r="P199" s="225"/>
      <c r="Q199" s="225"/>
      <c r="R199" s="225"/>
      <c r="S199" s="225"/>
      <c r="T199" s="226"/>
      <c r="AT199" s="227" t="s">
        <v>210</v>
      </c>
      <c r="AU199" s="227" t="s">
        <v>85</v>
      </c>
      <c r="AV199" s="14" t="s">
        <v>85</v>
      </c>
      <c r="AW199" s="14" t="s">
        <v>38</v>
      </c>
      <c r="AX199" s="14" t="s">
        <v>76</v>
      </c>
      <c r="AY199" s="227" t="s">
        <v>152</v>
      </c>
    </row>
    <row r="200" spans="1:65" s="15" customFormat="1" ht="10.199999999999999">
      <c r="B200" s="228"/>
      <c r="C200" s="229"/>
      <c r="D200" s="188" t="s">
        <v>210</v>
      </c>
      <c r="E200" s="230" t="s">
        <v>31</v>
      </c>
      <c r="F200" s="231" t="s">
        <v>223</v>
      </c>
      <c r="G200" s="229"/>
      <c r="H200" s="232">
        <v>204.08</v>
      </c>
      <c r="I200" s="233"/>
      <c r="J200" s="229"/>
      <c r="K200" s="229"/>
      <c r="L200" s="234"/>
      <c r="M200" s="235"/>
      <c r="N200" s="236"/>
      <c r="O200" s="236"/>
      <c r="P200" s="236"/>
      <c r="Q200" s="236"/>
      <c r="R200" s="236"/>
      <c r="S200" s="236"/>
      <c r="T200" s="237"/>
      <c r="AT200" s="238" t="s">
        <v>210</v>
      </c>
      <c r="AU200" s="238" t="s">
        <v>85</v>
      </c>
      <c r="AV200" s="15" t="s">
        <v>157</v>
      </c>
      <c r="AW200" s="15" t="s">
        <v>38</v>
      </c>
      <c r="AX200" s="15" t="s">
        <v>83</v>
      </c>
      <c r="AY200" s="238" t="s">
        <v>152</v>
      </c>
    </row>
    <row r="201" spans="1:65" s="2" customFormat="1" ht="16.5" customHeight="1">
      <c r="A201" s="38"/>
      <c r="B201" s="39"/>
      <c r="C201" s="175" t="s">
        <v>967</v>
      </c>
      <c r="D201" s="175" t="s">
        <v>153</v>
      </c>
      <c r="E201" s="176" t="s">
        <v>2143</v>
      </c>
      <c r="F201" s="177" t="s">
        <v>2144</v>
      </c>
      <c r="G201" s="178" t="s">
        <v>650</v>
      </c>
      <c r="H201" s="179">
        <v>66.400000000000006</v>
      </c>
      <c r="I201" s="180"/>
      <c r="J201" s="181">
        <f>ROUND(I201*H201,2)</f>
        <v>0</v>
      </c>
      <c r="K201" s="177" t="s">
        <v>31</v>
      </c>
      <c r="L201" s="43"/>
      <c r="M201" s="182" t="s">
        <v>31</v>
      </c>
      <c r="N201" s="183" t="s">
        <v>47</v>
      </c>
      <c r="O201" s="68"/>
      <c r="P201" s="184">
        <f>O201*H201</f>
        <v>0</v>
      </c>
      <c r="Q201" s="184">
        <v>0</v>
      </c>
      <c r="R201" s="184">
        <f>Q201*H201</f>
        <v>0</v>
      </c>
      <c r="S201" s="184">
        <v>0</v>
      </c>
      <c r="T201" s="185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186" t="s">
        <v>157</v>
      </c>
      <c r="AT201" s="186" t="s">
        <v>153</v>
      </c>
      <c r="AU201" s="186" t="s">
        <v>85</v>
      </c>
      <c r="AY201" s="20" t="s">
        <v>152</v>
      </c>
      <c r="BE201" s="187">
        <f>IF(N201="základní",J201,0)</f>
        <v>0</v>
      </c>
      <c r="BF201" s="187">
        <f>IF(N201="snížená",J201,0)</f>
        <v>0</v>
      </c>
      <c r="BG201" s="187">
        <f>IF(N201="zákl. přenesená",J201,0)</f>
        <v>0</v>
      </c>
      <c r="BH201" s="187">
        <f>IF(N201="sníž. přenesená",J201,0)</f>
        <v>0</v>
      </c>
      <c r="BI201" s="187">
        <f>IF(N201="nulová",J201,0)</f>
        <v>0</v>
      </c>
      <c r="BJ201" s="20" t="s">
        <v>83</v>
      </c>
      <c r="BK201" s="187">
        <f>ROUND(I201*H201,2)</f>
        <v>0</v>
      </c>
      <c r="BL201" s="20" t="s">
        <v>157</v>
      </c>
      <c r="BM201" s="186" t="s">
        <v>2145</v>
      </c>
    </row>
    <row r="202" spans="1:65" s="14" customFormat="1" ht="10.199999999999999">
      <c r="B202" s="217"/>
      <c r="C202" s="218"/>
      <c r="D202" s="188" t="s">
        <v>210</v>
      </c>
      <c r="E202" s="219" t="s">
        <v>31</v>
      </c>
      <c r="F202" s="220" t="s">
        <v>2146</v>
      </c>
      <c r="G202" s="218"/>
      <c r="H202" s="221">
        <v>7</v>
      </c>
      <c r="I202" s="222"/>
      <c r="J202" s="218"/>
      <c r="K202" s="218"/>
      <c r="L202" s="223"/>
      <c r="M202" s="224"/>
      <c r="N202" s="225"/>
      <c r="O202" s="225"/>
      <c r="P202" s="225"/>
      <c r="Q202" s="225"/>
      <c r="R202" s="225"/>
      <c r="S202" s="225"/>
      <c r="T202" s="226"/>
      <c r="AT202" s="227" t="s">
        <v>210</v>
      </c>
      <c r="AU202" s="227" t="s">
        <v>85</v>
      </c>
      <c r="AV202" s="14" t="s">
        <v>85</v>
      </c>
      <c r="AW202" s="14" t="s">
        <v>38</v>
      </c>
      <c r="AX202" s="14" t="s">
        <v>76</v>
      </c>
      <c r="AY202" s="227" t="s">
        <v>152</v>
      </c>
    </row>
    <row r="203" spans="1:65" s="14" customFormat="1" ht="10.199999999999999">
      <c r="B203" s="217"/>
      <c r="C203" s="218"/>
      <c r="D203" s="188" t="s">
        <v>210</v>
      </c>
      <c r="E203" s="219" t="s">
        <v>31</v>
      </c>
      <c r="F203" s="220" t="s">
        <v>2147</v>
      </c>
      <c r="G203" s="218"/>
      <c r="H203" s="221">
        <v>59.4</v>
      </c>
      <c r="I203" s="222"/>
      <c r="J203" s="218"/>
      <c r="K203" s="218"/>
      <c r="L203" s="223"/>
      <c r="M203" s="224"/>
      <c r="N203" s="225"/>
      <c r="O203" s="225"/>
      <c r="P203" s="225"/>
      <c r="Q203" s="225"/>
      <c r="R203" s="225"/>
      <c r="S203" s="225"/>
      <c r="T203" s="226"/>
      <c r="AT203" s="227" t="s">
        <v>210</v>
      </c>
      <c r="AU203" s="227" t="s">
        <v>85</v>
      </c>
      <c r="AV203" s="14" t="s">
        <v>85</v>
      </c>
      <c r="AW203" s="14" t="s">
        <v>38</v>
      </c>
      <c r="AX203" s="14" t="s">
        <v>76</v>
      </c>
      <c r="AY203" s="227" t="s">
        <v>152</v>
      </c>
    </row>
    <row r="204" spans="1:65" s="15" customFormat="1" ht="10.199999999999999">
      <c r="B204" s="228"/>
      <c r="C204" s="229"/>
      <c r="D204" s="188" t="s">
        <v>210</v>
      </c>
      <c r="E204" s="230" t="s">
        <v>31</v>
      </c>
      <c r="F204" s="231" t="s">
        <v>223</v>
      </c>
      <c r="G204" s="229"/>
      <c r="H204" s="232">
        <v>66.400000000000006</v>
      </c>
      <c r="I204" s="233"/>
      <c r="J204" s="229"/>
      <c r="K204" s="229"/>
      <c r="L204" s="234"/>
      <c r="M204" s="235"/>
      <c r="N204" s="236"/>
      <c r="O204" s="236"/>
      <c r="P204" s="236"/>
      <c r="Q204" s="236"/>
      <c r="R204" s="236"/>
      <c r="S204" s="236"/>
      <c r="T204" s="237"/>
      <c r="AT204" s="238" t="s">
        <v>210</v>
      </c>
      <c r="AU204" s="238" t="s">
        <v>85</v>
      </c>
      <c r="AV204" s="15" t="s">
        <v>157</v>
      </c>
      <c r="AW204" s="15" t="s">
        <v>38</v>
      </c>
      <c r="AX204" s="15" t="s">
        <v>83</v>
      </c>
      <c r="AY204" s="238" t="s">
        <v>152</v>
      </c>
    </row>
    <row r="205" spans="1:65" s="2" customFormat="1" ht="24.15" customHeight="1">
      <c r="A205" s="38"/>
      <c r="B205" s="39"/>
      <c r="C205" s="175" t="s">
        <v>972</v>
      </c>
      <c r="D205" s="175" t="s">
        <v>153</v>
      </c>
      <c r="E205" s="176" t="s">
        <v>2148</v>
      </c>
      <c r="F205" s="177" t="s">
        <v>2149</v>
      </c>
      <c r="G205" s="178" t="s">
        <v>262</v>
      </c>
      <c r="H205" s="179">
        <v>50</v>
      </c>
      <c r="I205" s="180"/>
      <c r="J205" s="181">
        <f>ROUND(I205*H205,2)</f>
        <v>0</v>
      </c>
      <c r="K205" s="177" t="s">
        <v>31</v>
      </c>
      <c r="L205" s="43"/>
      <c r="M205" s="182" t="s">
        <v>31</v>
      </c>
      <c r="N205" s="183" t="s">
        <v>47</v>
      </c>
      <c r="O205" s="68"/>
      <c r="P205" s="184">
        <f>O205*H205</f>
        <v>0</v>
      </c>
      <c r="Q205" s="184">
        <v>1.281E-2</v>
      </c>
      <c r="R205" s="184">
        <f>Q205*H205</f>
        <v>0.64049999999999996</v>
      </c>
      <c r="S205" s="184">
        <v>0</v>
      </c>
      <c r="T205" s="185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186" t="s">
        <v>157</v>
      </c>
      <c r="AT205" s="186" t="s">
        <v>153</v>
      </c>
      <c r="AU205" s="186" t="s">
        <v>85</v>
      </c>
      <c r="AY205" s="20" t="s">
        <v>152</v>
      </c>
      <c r="BE205" s="187">
        <f>IF(N205="základní",J205,0)</f>
        <v>0</v>
      </c>
      <c r="BF205" s="187">
        <f>IF(N205="snížená",J205,0)</f>
        <v>0</v>
      </c>
      <c r="BG205" s="187">
        <f>IF(N205="zákl. přenesená",J205,0)</f>
        <v>0</v>
      </c>
      <c r="BH205" s="187">
        <f>IF(N205="sníž. přenesená",J205,0)</f>
        <v>0</v>
      </c>
      <c r="BI205" s="187">
        <f>IF(N205="nulová",J205,0)</f>
        <v>0</v>
      </c>
      <c r="BJ205" s="20" t="s">
        <v>83</v>
      </c>
      <c r="BK205" s="187">
        <f>ROUND(I205*H205,2)</f>
        <v>0</v>
      </c>
      <c r="BL205" s="20" t="s">
        <v>157</v>
      </c>
      <c r="BM205" s="186" t="s">
        <v>2150</v>
      </c>
    </row>
    <row r="206" spans="1:65" s="13" customFormat="1" ht="10.199999999999999">
      <c r="B206" s="207"/>
      <c r="C206" s="208"/>
      <c r="D206" s="188" t="s">
        <v>210</v>
      </c>
      <c r="E206" s="209" t="s">
        <v>31</v>
      </c>
      <c r="F206" s="210" t="s">
        <v>1982</v>
      </c>
      <c r="G206" s="208"/>
      <c r="H206" s="209" t="s">
        <v>31</v>
      </c>
      <c r="I206" s="211"/>
      <c r="J206" s="208"/>
      <c r="K206" s="208"/>
      <c r="L206" s="212"/>
      <c r="M206" s="213"/>
      <c r="N206" s="214"/>
      <c r="O206" s="214"/>
      <c r="P206" s="214"/>
      <c r="Q206" s="214"/>
      <c r="R206" s="214"/>
      <c r="S206" s="214"/>
      <c r="T206" s="215"/>
      <c r="AT206" s="216" t="s">
        <v>210</v>
      </c>
      <c r="AU206" s="216" t="s">
        <v>85</v>
      </c>
      <c r="AV206" s="13" t="s">
        <v>83</v>
      </c>
      <c r="AW206" s="13" t="s">
        <v>38</v>
      </c>
      <c r="AX206" s="13" t="s">
        <v>76</v>
      </c>
      <c r="AY206" s="216" t="s">
        <v>152</v>
      </c>
    </row>
    <row r="207" spans="1:65" s="14" customFormat="1" ht="10.199999999999999">
      <c r="B207" s="217"/>
      <c r="C207" s="218"/>
      <c r="D207" s="188" t="s">
        <v>210</v>
      </c>
      <c r="E207" s="219" t="s">
        <v>31</v>
      </c>
      <c r="F207" s="220" t="s">
        <v>2151</v>
      </c>
      <c r="G207" s="218"/>
      <c r="H207" s="221">
        <v>8</v>
      </c>
      <c r="I207" s="222"/>
      <c r="J207" s="218"/>
      <c r="K207" s="218"/>
      <c r="L207" s="223"/>
      <c r="M207" s="224"/>
      <c r="N207" s="225"/>
      <c r="O207" s="225"/>
      <c r="P207" s="225"/>
      <c r="Q207" s="225"/>
      <c r="R207" s="225"/>
      <c r="S207" s="225"/>
      <c r="T207" s="226"/>
      <c r="AT207" s="227" t="s">
        <v>210</v>
      </c>
      <c r="AU207" s="227" t="s">
        <v>85</v>
      </c>
      <c r="AV207" s="14" t="s">
        <v>85</v>
      </c>
      <c r="AW207" s="14" t="s">
        <v>38</v>
      </c>
      <c r="AX207" s="14" t="s">
        <v>76</v>
      </c>
      <c r="AY207" s="227" t="s">
        <v>152</v>
      </c>
    </row>
    <row r="208" spans="1:65" s="14" customFormat="1" ht="10.199999999999999">
      <c r="B208" s="217"/>
      <c r="C208" s="218"/>
      <c r="D208" s="188" t="s">
        <v>210</v>
      </c>
      <c r="E208" s="219" t="s">
        <v>31</v>
      </c>
      <c r="F208" s="220" t="s">
        <v>2152</v>
      </c>
      <c r="G208" s="218"/>
      <c r="H208" s="221">
        <v>7</v>
      </c>
      <c r="I208" s="222"/>
      <c r="J208" s="218"/>
      <c r="K208" s="218"/>
      <c r="L208" s="223"/>
      <c r="M208" s="224"/>
      <c r="N208" s="225"/>
      <c r="O208" s="225"/>
      <c r="P208" s="225"/>
      <c r="Q208" s="225"/>
      <c r="R208" s="225"/>
      <c r="S208" s="225"/>
      <c r="T208" s="226"/>
      <c r="AT208" s="227" t="s">
        <v>210</v>
      </c>
      <c r="AU208" s="227" t="s">
        <v>85</v>
      </c>
      <c r="AV208" s="14" t="s">
        <v>85</v>
      </c>
      <c r="AW208" s="14" t="s">
        <v>38</v>
      </c>
      <c r="AX208" s="14" t="s">
        <v>76</v>
      </c>
      <c r="AY208" s="227" t="s">
        <v>152</v>
      </c>
    </row>
    <row r="209" spans="1:65" s="14" customFormat="1" ht="10.199999999999999">
      <c r="B209" s="217"/>
      <c r="C209" s="218"/>
      <c r="D209" s="188" t="s">
        <v>210</v>
      </c>
      <c r="E209" s="219" t="s">
        <v>31</v>
      </c>
      <c r="F209" s="220" t="s">
        <v>2153</v>
      </c>
      <c r="G209" s="218"/>
      <c r="H209" s="221">
        <v>35</v>
      </c>
      <c r="I209" s="222"/>
      <c r="J209" s="218"/>
      <c r="K209" s="218"/>
      <c r="L209" s="223"/>
      <c r="M209" s="224"/>
      <c r="N209" s="225"/>
      <c r="O209" s="225"/>
      <c r="P209" s="225"/>
      <c r="Q209" s="225"/>
      <c r="R209" s="225"/>
      <c r="S209" s="225"/>
      <c r="T209" s="226"/>
      <c r="AT209" s="227" t="s">
        <v>210</v>
      </c>
      <c r="AU209" s="227" t="s">
        <v>85</v>
      </c>
      <c r="AV209" s="14" t="s">
        <v>85</v>
      </c>
      <c r="AW209" s="14" t="s">
        <v>38</v>
      </c>
      <c r="AX209" s="14" t="s">
        <v>76</v>
      </c>
      <c r="AY209" s="227" t="s">
        <v>152</v>
      </c>
    </row>
    <row r="210" spans="1:65" s="15" customFormat="1" ht="10.199999999999999">
      <c r="B210" s="228"/>
      <c r="C210" s="229"/>
      <c r="D210" s="188" t="s">
        <v>210</v>
      </c>
      <c r="E210" s="230" t="s">
        <v>31</v>
      </c>
      <c r="F210" s="231" t="s">
        <v>223</v>
      </c>
      <c r="G210" s="229"/>
      <c r="H210" s="232">
        <v>50</v>
      </c>
      <c r="I210" s="233"/>
      <c r="J210" s="229"/>
      <c r="K210" s="229"/>
      <c r="L210" s="234"/>
      <c r="M210" s="235"/>
      <c r="N210" s="236"/>
      <c r="O210" s="236"/>
      <c r="P210" s="236"/>
      <c r="Q210" s="236"/>
      <c r="R210" s="236"/>
      <c r="S210" s="236"/>
      <c r="T210" s="237"/>
      <c r="AT210" s="238" t="s">
        <v>210</v>
      </c>
      <c r="AU210" s="238" t="s">
        <v>85</v>
      </c>
      <c r="AV210" s="15" t="s">
        <v>157</v>
      </c>
      <c r="AW210" s="15" t="s">
        <v>38</v>
      </c>
      <c r="AX210" s="15" t="s">
        <v>83</v>
      </c>
      <c r="AY210" s="238" t="s">
        <v>152</v>
      </c>
    </row>
    <row r="211" spans="1:65" s="2" customFormat="1" ht="24.15" customHeight="1">
      <c r="A211" s="38"/>
      <c r="B211" s="39"/>
      <c r="C211" s="175" t="s">
        <v>977</v>
      </c>
      <c r="D211" s="175" t="s">
        <v>153</v>
      </c>
      <c r="E211" s="176" t="s">
        <v>2154</v>
      </c>
      <c r="F211" s="177" t="s">
        <v>2155</v>
      </c>
      <c r="G211" s="178" t="s">
        <v>262</v>
      </c>
      <c r="H211" s="179">
        <v>21</v>
      </c>
      <c r="I211" s="180"/>
      <c r="J211" s="181">
        <f>ROUND(I211*H211,2)</f>
        <v>0</v>
      </c>
      <c r="K211" s="177" t="s">
        <v>31</v>
      </c>
      <c r="L211" s="43"/>
      <c r="M211" s="182" t="s">
        <v>31</v>
      </c>
      <c r="N211" s="183" t="s">
        <v>47</v>
      </c>
      <c r="O211" s="68"/>
      <c r="P211" s="184">
        <f>O211*H211</f>
        <v>0</v>
      </c>
      <c r="Q211" s="184">
        <v>2.1350000000000001E-2</v>
      </c>
      <c r="R211" s="184">
        <f>Q211*H211</f>
        <v>0.44835000000000003</v>
      </c>
      <c r="S211" s="184">
        <v>0</v>
      </c>
      <c r="T211" s="185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186" t="s">
        <v>157</v>
      </c>
      <c r="AT211" s="186" t="s">
        <v>153</v>
      </c>
      <c r="AU211" s="186" t="s">
        <v>85</v>
      </c>
      <c r="AY211" s="20" t="s">
        <v>152</v>
      </c>
      <c r="BE211" s="187">
        <f>IF(N211="základní",J211,0)</f>
        <v>0</v>
      </c>
      <c r="BF211" s="187">
        <f>IF(N211="snížená",J211,0)</f>
        <v>0</v>
      </c>
      <c r="BG211" s="187">
        <f>IF(N211="zákl. přenesená",J211,0)</f>
        <v>0</v>
      </c>
      <c r="BH211" s="187">
        <f>IF(N211="sníž. přenesená",J211,0)</f>
        <v>0</v>
      </c>
      <c r="BI211" s="187">
        <f>IF(N211="nulová",J211,0)</f>
        <v>0</v>
      </c>
      <c r="BJ211" s="20" t="s">
        <v>83</v>
      </c>
      <c r="BK211" s="187">
        <f>ROUND(I211*H211,2)</f>
        <v>0</v>
      </c>
      <c r="BL211" s="20" t="s">
        <v>157</v>
      </c>
      <c r="BM211" s="186" t="s">
        <v>2156</v>
      </c>
    </row>
    <row r="212" spans="1:65" s="13" customFormat="1" ht="10.199999999999999">
      <c r="B212" s="207"/>
      <c r="C212" s="208"/>
      <c r="D212" s="188" t="s">
        <v>210</v>
      </c>
      <c r="E212" s="209" t="s">
        <v>31</v>
      </c>
      <c r="F212" s="210" t="s">
        <v>1989</v>
      </c>
      <c r="G212" s="208"/>
      <c r="H212" s="209" t="s">
        <v>31</v>
      </c>
      <c r="I212" s="211"/>
      <c r="J212" s="208"/>
      <c r="K212" s="208"/>
      <c r="L212" s="212"/>
      <c r="M212" s="213"/>
      <c r="N212" s="214"/>
      <c r="O212" s="214"/>
      <c r="P212" s="214"/>
      <c r="Q212" s="214"/>
      <c r="R212" s="214"/>
      <c r="S212" s="214"/>
      <c r="T212" s="215"/>
      <c r="AT212" s="216" t="s">
        <v>210</v>
      </c>
      <c r="AU212" s="216" t="s">
        <v>85</v>
      </c>
      <c r="AV212" s="13" t="s">
        <v>83</v>
      </c>
      <c r="AW212" s="13" t="s">
        <v>38</v>
      </c>
      <c r="AX212" s="13" t="s">
        <v>76</v>
      </c>
      <c r="AY212" s="216" t="s">
        <v>152</v>
      </c>
    </row>
    <row r="213" spans="1:65" s="14" customFormat="1" ht="10.199999999999999">
      <c r="B213" s="217"/>
      <c r="C213" s="218"/>
      <c r="D213" s="188" t="s">
        <v>210</v>
      </c>
      <c r="E213" s="219" t="s">
        <v>31</v>
      </c>
      <c r="F213" s="220" t="s">
        <v>2157</v>
      </c>
      <c r="G213" s="218"/>
      <c r="H213" s="221">
        <v>7</v>
      </c>
      <c r="I213" s="222"/>
      <c r="J213" s="218"/>
      <c r="K213" s="218"/>
      <c r="L213" s="223"/>
      <c r="M213" s="224"/>
      <c r="N213" s="225"/>
      <c r="O213" s="225"/>
      <c r="P213" s="225"/>
      <c r="Q213" s="225"/>
      <c r="R213" s="225"/>
      <c r="S213" s="225"/>
      <c r="T213" s="226"/>
      <c r="AT213" s="227" t="s">
        <v>210</v>
      </c>
      <c r="AU213" s="227" t="s">
        <v>85</v>
      </c>
      <c r="AV213" s="14" t="s">
        <v>85</v>
      </c>
      <c r="AW213" s="14" t="s">
        <v>38</v>
      </c>
      <c r="AX213" s="14" t="s">
        <v>76</v>
      </c>
      <c r="AY213" s="227" t="s">
        <v>152</v>
      </c>
    </row>
    <row r="214" spans="1:65" s="14" customFormat="1" ht="10.199999999999999">
      <c r="B214" s="217"/>
      <c r="C214" s="218"/>
      <c r="D214" s="188" t="s">
        <v>210</v>
      </c>
      <c r="E214" s="219" t="s">
        <v>31</v>
      </c>
      <c r="F214" s="220" t="s">
        <v>2158</v>
      </c>
      <c r="G214" s="218"/>
      <c r="H214" s="221">
        <v>8</v>
      </c>
      <c r="I214" s="222"/>
      <c r="J214" s="218"/>
      <c r="K214" s="218"/>
      <c r="L214" s="223"/>
      <c r="M214" s="224"/>
      <c r="N214" s="225"/>
      <c r="O214" s="225"/>
      <c r="P214" s="225"/>
      <c r="Q214" s="225"/>
      <c r="R214" s="225"/>
      <c r="S214" s="225"/>
      <c r="T214" s="226"/>
      <c r="AT214" s="227" t="s">
        <v>210</v>
      </c>
      <c r="AU214" s="227" t="s">
        <v>85</v>
      </c>
      <c r="AV214" s="14" t="s">
        <v>85</v>
      </c>
      <c r="AW214" s="14" t="s">
        <v>38</v>
      </c>
      <c r="AX214" s="14" t="s">
        <v>76</v>
      </c>
      <c r="AY214" s="227" t="s">
        <v>152</v>
      </c>
    </row>
    <row r="215" spans="1:65" s="14" customFormat="1" ht="10.199999999999999">
      <c r="B215" s="217"/>
      <c r="C215" s="218"/>
      <c r="D215" s="188" t="s">
        <v>210</v>
      </c>
      <c r="E215" s="219" t="s">
        <v>31</v>
      </c>
      <c r="F215" s="220" t="s">
        <v>2159</v>
      </c>
      <c r="G215" s="218"/>
      <c r="H215" s="221">
        <v>6</v>
      </c>
      <c r="I215" s="222"/>
      <c r="J215" s="218"/>
      <c r="K215" s="218"/>
      <c r="L215" s="223"/>
      <c r="M215" s="224"/>
      <c r="N215" s="225"/>
      <c r="O215" s="225"/>
      <c r="P215" s="225"/>
      <c r="Q215" s="225"/>
      <c r="R215" s="225"/>
      <c r="S215" s="225"/>
      <c r="T215" s="226"/>
      <c r="AT215" s="227" t="s">
        <v>210</v>
      </c>
      <c r="AU215" s="227" t="s">
        <v>85</v>
      </c>
      <c r="AV215" s="14" t="s">
        <v>85</v>
      </c>
      <c r="AW215" s="14" t="s">
        <v>38</v>
      </c>
      <c r="AX215" s="14" t="s">
        <v>76</v>
      </c>
      <c r="AY215" s="227" t="s">
        <v>152</v>
      </c>
    </row>
    <row r="216" spans="1:65" s="15" customFormat="1" ht="10.199999999999999">
      <c r="B216" s="228"/>
      <c r="C216" s="229"/>
      <c r="D216" s="188" t="s">
        <v>210</v>
      </c>
      <c r="E216" s="230" t="s">
        <v>31</v>
      </c>
      <c r="F216" s="231" t="s">
        <v>223</v>
      </c>
      <c r="G216" s="229"/>
      <c r="H216" s="232">
        <v>21</v>
      </c>
      <c r="I216" s="233"/>
      <c r="J216" s="229"/>
      <c r="K216" s="229"/>
      <c r="L216" s="234"/>
      <c r="M216" s="235"/>
      <c r="N216" s="236"/>
      <c r="O216" s="236"/>
      <c r="P216" s="236"/>
      <c r="Q216" s="236"/>
      <c r="R216" s="236"/>
      <c r="S216" s="236"/>
      <c r="T216" s="237"/>
      <c r="AT216" s="238" t="s">
        <v>210</v>
      </c>
      <c r="AU216" s="238" t="s">
        <v>85</v>
      </c>
      <c r="AV216" s="15" t="s">
        <v>157</v>
      </c>
      <c r="AW216" s="15" t="s">
        <v>38</v>
      </c>
      <c r="AX216" s="15" t="s">
        <v>83</v>
      </c>
      <c r="AY216" s="238" t="s">
        <v>152</v>
      </c>
    </row>
    <row r="217" spans="1:65" s="2" customFormat="1" ht="24.15" customHeight="1">
      <c r="A217" s="38"/>
      <c r="B217" s="39"/>
      <c r="C217" s="175" t="s">
        <v>982</v>
      </c>
      <c r="D217" s="175" t="s">
        <v>153</v>
      </c>
      <c r="E217" s="176" t="s">
        <v>2160</v>
      </c>
      <c r="F217" s="177" t="s">
        <v>2161</v>
      </c>
      <c r="G217" s="178" t="s">
        <v>262</v>
      </c>
      <c r="H217" s="179">
        <v>6</v>
      </c>
      <c r="I217" s="180"/>
      <c r="J217" s="181">
        <f>ROUND(I217*H217,2)</f>
        <v>0</v>
      </c>
      <c r="K217" s="177" t="s">
        <v>31</v>
      </c>
      <c r="L217" s="43"/>
      <c r="M217" s="182" t="s">
        <v>31</v>
      </c>
      <c r="N217" s="183" t="s">
        <v>47</v>
      </c>
      <c r="O217" s="68"/>
      <c r="P217" s="184">
        <f>O217*H217</f>
        <v>0</v>
      </c>
      <c r="Q217" s="184">
        <v>2.989E-2</v>
      </c>
      <c r="R217" s="184">
        <f>Q217*H217</f>
        <v>0.17934</v>
      </c>
      <c r="S217" s="184">
        <v>0</v>
      </c>
      <c r="T217" s="185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186" t="s">
        <v>157</v>
      </c>
      <c r="AT217" s="186" t="s">
        <v>153</v>
      </c>
      <c r="AU217" s="186" t="s">
        <v>85</v>
      </c>
      <c r="AY217" s="20" t="s">
        <v>152</v>
      </c>
      <c r="BE217" s="187">
        <f>IF(N217="základní",J217,0)</f>
        <v>0</v>
      </c>
      <c r="BF217" s="187">
        <f>IF(N217="snížená",J217,0)</f>
        <v>0</v>
      </c>
      <c r="BG217" s="187">
        <f>IF(N217="zákl. přenesená",J217,0)</f>
        <v>0</v>
      </c>
      <c r="BH217" s="187">
        <f>IF(N217="sníž. přenesená",J217,0)</f>
        <v>0</v>
      </c>
      <c r="BI217" s="187">
        <f>IF(N217="nulová",J217,0)</f>
        <v>0</v>
      </c>
      <c r="BJ217" s="20" t="s">
        <v>83</v>
      </c>
      <c r="BK217" s="187">
        <f>ROUND(I217*H217,2)</f>
        <v>0</v>
      </c>
      <c r="BL217" s="20" t="s">
        <v>157</v>
      </c>
      <c r="BM217" s="186" t="s">
        <v>2162</v>
      </c>
    </row>
    <row r="218" spans="1:65" s="13" customFormat="1" ht="10.199999999999999">
      <c r="B218" s="207"/>
      <c r="C218" s="208"/>
      <c r="D218" s="188" t="s">
        <v>210</v>
      </c>
      <c r="E218" s="209" t="s">
        <v>31</v>
      </c>
      <c r="F218" s="210" t="s">
        <v>1989</v>
      </c>
      <c r="G218" s="208"/>
      <c r="H218" s="209" t="s">
        <v>31</v>
      </c>
      <c r="I218" s="211"/>
      <c r="J218" s="208"/>
      <c r="K218" s="208"/>
      <c r="L218" s="212"/>
      <c r="M218" s="213"/>
      <c r="N218" s="214"/>
      <c r="O218" s="214"/>
      <c r="P218" s="214"/>
      <c r="Q218" s="214"/>
      <c r="R218" s="214"/>
      <c r="S218" s="214"/>
      <c r="T218" s="215"/>
      <c r="AT218" s="216" t="s">
        <v>210</v>
      </c>
      <c r="AU218" s="216" t="s">
        <v>85</v>
      </c>
      <c r="AV218" s="13" t="s">
        <v>83</v>
      </c>
      <c r="AW218" s="13" t="s">
        <v>38</v>
      </c>
      <c r="AX218" s="13" t="s">
        <v>76</v>
      </c>
      <c r="AY218" s="216" t="s">
        <v>152</v>
      </c>
    </row>
    <row r="219" spans="1:65" s="14" customFormat="1" ht="10.199999999999999">
      <c r="B219" s="217"/>
      <c r="C219" s="218"/>
      <c r="D219" s="188" t="s">
        <v>210</v>
      </c>
      <c r="E219" s="219" t="s">
        <v>31</v>
      </c>
      <c r="F219" s="220" t="s">
        <v>2163</v>
      </c>
      <c r="G219" s="218"/>
      <c r="H219" s="221">
        <v>5</v>
      </c>
      <c r="I219" s="222"/>
      <c r="J219" s="218"/>
      <c r="K219" s="218"/>
      <c r="L219" s="223"/>
      <c r="M219" s="224"/>
      <c r="N219" s="225"/>
      <c r="O219" s="225"/>
      <c r="P219" s="225"/>
      <c r="Q219" s="225"/>
      <c r="R219" s="225"/>
      <c r="S219" s="225"/>
      <c r="T219" s="226"/>
      <c r="AT219" s="227" t="s">
        <v>210</v>
      </c>
      <c r="AU219" s="227" t="s">
        <v>85</v>
      </c>
      <c r="AV219" s="14" t="s">
        <v>85</v>
      </c>
      <c r="AW219" s="14" t="s">
        <v>38</v>
      </c>
      <c r="AX219" s="14" t="s">
        <v>76</v>
      </c>
      <c r="AY219" s="227" t="s">
        <v>152</v>
      </c>
    </row>
    <row r="220" spans="1:65" s="14" customFormat="1" ht="10.199999999999999">
      <c r="B220" s="217"/>
      <c r="C220" s="218"/>
      <c r="D220" s="188" t="s">
        <v>210</v>
      </c>
      <c r="E220" s="219" t="s">
        <v>31</v>
      </c>
      <c r="F220" s="220" t="s">
        <v>2164</v>
      </c>
      <c r="G220" s="218"/>
      <c r="H220" s="221">
        <v>0</v>
      </c>
      <c r="I220" s="222"/>
      <c r="J220" s="218"/>
      <c r="K220" s="218"/>
      <c r="L220" s="223"/>
      <c r="M220" s="224"/>
      <c r="N220" s="225"/>
      <c r="O220" s="225"/>
      <c r="P220" s="225"/>
      <c r="Q220" s="225"/>
      <c r="R220" s="225"/>
      <c r="S220" s="225"/>
      <c r="T220" s="226"/>
      <c r="AT220" s="227" t="s">
        <v>210</v>
      </c>
      <c r="AU220" s="227" t="s">
        <v>85</v>
      </c>
      <c r="AV220" s="14" t="s">
        <v>85</v>
      </c>
      <c r="AW220" s="14" t="s">
        <v>38</v>
      </c>
      <c r="AX220" s="14" t="s">
        <v>76</v>
      </c>
      <c r="AY220" s="227" t="s">
        <v>152</v>
      </c>
    </row>
    <row r="221" spans="1:65" s="14" customFormat="1" ht="10.199999999999999">
      <c r="B221" s="217"/>
      <c r="C221" s="218"/>
      <c r="D221" s="188" t="s">
        <v>210</v>
      </c>
      <c r="E221" s="219" t="s">
        <v>31</v>
      </c>
      <c r="F221" s="220" t="s">
        <v>2165</v>
      </c>
      <c r="G221" s="218"/>
      <c r="H221" s="221">
        <v>1</v>
      </c>
      <c r="I221" s="222"/>
      <c r="J221" s="218"/>
      <c r="K221" s="218"/>
      <c r="L221" s="223"/>
      <c r="M221" s="224"/>
      <c r="N221" s="225"/>
      <c r="O221" s="225"/>
      <c r="P221" s="225"/>
      <c r="Q221" s="225"/>
      <c r="R221" s="225"/>
      <c r="S221" s="225"/>
      <c r="T221" s="226"/>
      <c r="AT221" s="227" t="s">
        <v>210</v>
      </c>
      <c r="AU221" s="227" t="s">
        <v>85</v>
      </c>
      <c r="AV221" s="14" t="s">
        <v>85</v>
      </c>
      <c r="AW221" s="14" t="s">
        <v>38</v>
      </c>
      <c r="AX221" s="14" t="s">
        <v>76</v>
      </c>
      <c r="AY221" s="227" t="s">
        <v>152</v>
      </c>
    </row>
    <row r="222" spans="1:65" s="15" customFormat="1" ht="10.199999999999999">
      <c r="B222" s="228"/>
      <c r="C222" s="229"/>
      <c r="D222" s="188" t="s">
        <v>210</v>
      </c>
      <c r="E222" s="230" t="s">
        <v>31</v>
      </c>
      <c r="F222" s="231" t="s">
        <v>223</v>
      </c>
      <c r="G222" s="229"/>
      <c r="H222" s="232">
        <v>6</v>
      </c>
      <c r="I222" s="233"/>
      <c r="J222" s="229"/>
      <c r="K222" s="229"/>
      <c r="L222" s="234"/>
      <c r="M222" s="235"/>
      <c r="N222" s="236"/>
      <c r="O222" s="236"/>
      <c r="P222" s="236"/>
      <c r="Q222" s="236"/>
      <c r="R222" s="236"/>
      <c r="S222" s="236"/>
      <c r="T222" s="237"/>
      <c r="AT222" s="238" t="s">
        <v>210</v>
      </c>
      <c r="AU222" s="238" t="s">
        <v>85</v>
      </c>
      <c r="AV222" s="15" t="s">
        <v>157</v>
      </c>
      <c r="AW222" s="15" t="s">
        <v>38</v>
      </c>
      <c r="AX222" s="15" t="s">
        <v>83</v>
      </c>
      <c r="AY222" s="238" t="s">
        <v>152</v>
      </c>
    </row>
    <row r="223" spans="1:65" s="2" customFormat="1" ht="24.15" customHeight="1">
      <c r="A223" s="38"/>
      <c r="B223" s="39"/>
      <c r="C223" s="175" t="s">
        <v>987</v>
      </c>
      <c r="D223" s="175" t="s">
        <v>153</v>
      </c>
      <c r="E223" s="176" t="s">
        <v>2166</v>
      </c>
      <c r="F223" s="177" t="s">
        <v>2167</v>
      </c>
      <c r="G223" s="178" t="s">
        <v>262</v>
      </c>
      <c r="H223" s="179">
        <v>2</v>
      </c>
      <c r="I223" s="180"/>
      <c r="J223" s="181">
        <f>ROUND(I223*H223,2)</f>
        <v>0</v>
      </c>
      <c r="K223" s="177" t="s">
        <v>31</v>
      </c>
      <c r="L223" s="43"/>
      <c r="M223" s="182" t="s">
        <v>31</v>
      </c>
      <c r="N223" s="183" t="s">
        <v>47</v>
      </c>
      <c r="O223" s="68"/>
      <c r="P223" s="184">
        <f>O223*H223</f>
        <v>0</v>
      </c>
      <c r="Q223" s="184">
        <v>4.6980000000000001E-2</v>
      </c>
      <c r="R223" s="184">
        <f>Q223*H223</f>
        <v>9.3960000000000002E-2</v>
      </c>
      <c r="S223" s="184">
        <v>0</v>
      </c>
      <c r="T223" s="185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186" t="s">
        <v>157</v>
      </c>
      <c r="AT223" s="186" t="s">
        <v>153</v>
      </c>
      <c r="AU223" s="186" t="s">
        <v>85</v>
      </c>
      <c r="AY223" s="20" t="s">
        <v>152</v>
      </c>
      <c r="BE223" s="187">
        <f>IF(N223="základní",J223,0)</f>
        <v>0</v>
      </c>
      <c r="BF223" s="187">
        <f>IF(N223="snížená",J223,0)</f>
        <v>0</v>
      </c>
      <c r="BG223" s="187">
        <f>IF(N223="zákl. přenesená",J223,0)</f>
        <v>0</v>
      </c>
      <c r="BH223" s="187">
        <f>IF(N223="sníž. přenesená",J223,0)</f>
        <v>0</v>
      </c>
      <c r="BI223" s="187">
        <f>IF(N223="nulová",J223,0)</f>
        <v>0</v>
      </c>
      <c r="BJ223" s="20" t="s">
        <v>83</v>
      </c>
      <c r="BK223" s="187">
        <f>ROUND(I223*H223,2)</f>
        <v>0</v>
      </c>
      <c r="BL223" s="20" t="s">
        <v>157</v>
      </c>
      <c r="BM223" s="186" t="s">
        <v>2168</v>
      </c>
    </row>
    <row r="224" spans="1:65" s="13" customFormat="1" ht="10.199999999999999">
      <c r="B224" s="207"/>
      <c r="C224" s="208"/>
      <c r="D224" s="188" t="s">
        <v>210</v>
      </c>
      <c r="E224" s="209" t="s">
        <v>31</v>
      </c>
      <c r="F224" s="210" t="s">
        <v>1989</v>
      </c>
      <c r="G224" s="208"/>
      <c r="H224" s="209" t="s">
        <v>31</v>
      </c>
      <c r="I224" s="211"/>
      <c r="J224" s="208"/>
      <c r="K224" s="208"/>
      <c r="L224" s="212"/>
      <c r="M224" s="213"/>
      <c r="N224" s="214"/>
      <c r="O224" s="214"/>
      <c r="P224" s="214"/>
      <c r="Q224" s="214"/>
      <c r="R224" s="214"/>
      <c r="S224" s="214"/>
      <c r="T224" s="215"/>
      <c r="AT224" s="216" t="s">
        <v>210</v>
      </c>
      <c r="AU224" s="216" t="s">
        <v>85</v>
      </c>
      <c r="AV224" s="13" t="s">
        <v>83</v>
      </c>
      <c r="AW224" s="13" t="s">
        <v>38</v>
      </c>
      <c r="AX224" s="13" t="s">
        <v>76</v>
      </c>
      <c r="AY224" s="216" t="s">
        <v>152</v>
      </c>
    </row>
    <row r="225" spans="1:65" s="14" customFormat="1" ht="10.199999999999999">
      <c r="B225" s="217"/>
      <c r="C225" s="218"/>
      <c r="D225" s="188" t="s">
        <v>210</v>
      </c>
      <c r="E225" s="219" t="s">
        <v>31</v>
      </c>
      <c r="F225" s="220" t="s">
        <v>2169</v>
      </c>
      <c r="G225" s="218"/>
      <c r="H225" s="221">
        <v>1</v>
      </c>
      <c r="I225" s="222"/>
      <c r="J225" s="218"/>
      <c r="K225" s="218"/>
      <c r="L225" s="223"/>
      <c r="M225" s="224"/>
      <c r="N225" s="225"/>
      <c r="O225" s="225"/>
      <c r="P225" s="225"/>
      <c r="Q225" s="225"/>
      <c r="R225" s="225"/>
      <c r="S225" s="225"/>
      <c r="T225" s="226"/>
      <c r="AT225" s="227" t="s">
        <v>210</v>
      </c>
      <c r="AU225" s="227" t="s">
        <v>85</v>
      </c>
      <c r="AV225" s="14" t="s">
        <v>85</v>
      </c>
      <c r="AW225" s="14" t="s">
        <v>38</v>
      </c>
      <c r="AX225" s="14" t="s">
        <v>76</v>
      </c>
      <c r="AY225" s="227" t="s">
        <v>152</v>
      </c>
    </row>
    <row r="226" spans="1:65" s="14" customFormat="1" ht="10.199999999999999">
      <c r="B226" s="217"/>
      <c r="C226" s="218"/>
      <c r="D226" s="188" t="s">
        <v>210</v>
      </c>
      <c r="E226" s="219" t="s">
        <v>31</v>
      </c>
      <c r="F226" s="220" t="s">
        <v>2164</v>
      </c>
      <c r="G226" s="218"/>
      <c r="H226" s="221">
        <v>0</v>
      </c>
      <c r="I226" s="222"/>
      <c r="J226" s="218"/>
      <c r="K226" s="218"/>
      <c r="L226" s="223"/>
      <c r="M226" s="224"/>
      <c r="N226" s="225"/>
      <c r="O226" s="225"/>
      <c r="P226" s="225"/>
      <c r="Q226" s="225"/>
      <c r="R226" s="225"/>
      <c r="S226" s="225"/>
      <c r="T226" s="226"/>
      <c r="AT226" s="227" t="s">
        <v>210</v>
      </c>
      <c r="AU226" s="227" t="s">
        <v>85</v>
      </c>
      <c r="AV226" s="14" t="s">
        <v>85</v>
      </c>
      <c r="AW226" s="14" t="s">
        <v>38</v>
      </c>
      <c r="AX226" s="14" t="s">
        <v>76</v>
      </c>
      <c r="AY226" s="227" t="s">
        <v>152</v>
      </c>
    </row>
    <row r="227" spans="1:65" s="14" customFormat="1" ht="10.199999999999999">
      <c r="B227" s="217"/>
      <c r="C227" s="218"/>
      <c r="D227" s="188" t="s">
        <v>210</v>
      </c>
      <c r="E227" s="219" t="s">
        <v>31</v>
      </c>
      <c r="F227" s="220" t="s">
        <v>2165</v>
      </c>
      <c r="G227" s="218"/>
      <c r="H227" s="221">
        <v>1</v>
      </c>
      <c r="I227" s="222"/>
      <c r="J227" s="218"/>
      <c r="K227" s="218"/>
      <c r="L227" s="223"/>
      <c r="M227" s="224"/>
      <c r="N227" s="225"/>
      <c r="O227" s="225"/>
      <c r="P227" s="225"/>
      <c r="Q227" s="225"/>
      <c r="R227" s="225"/>
      <c r="S227" s="225"/>
      <c r="T227" s="226"/>
      <c r="AT227" s="227" t="s">
        <v>210</v>
      </c>
      <c r="AU227" s="227" t="s">
        <v>85</v>
      </c>
      <c r="AV227" s="14" t="s">
        <v>85</v>
      </c>
      <c r="AW227" s="14" t="s">
        <v>38</v>
      </c>
      <c r="AX227" s="14" t="s">
        <v>76</v>
      </c>
      <c r="AY227" s="227" t="s">
        <v>152</v>
      </c>
    </row>
    <row r="228" spans="1:65" s="15" customFormat="1" ht="10.199999999999999">
      <c r="B228" s="228"/>
      <c r="C228" s="229"/>
      <c r="D228" s="188" t="s">
        <v>210</v>
      </c>
      <c r="E228" s="230" t="s">
        <v>31</v>
      </c>
      <c r="F228" s="231" t="s">
        <v>223</v>
      </c>
      <c r="G228" s="229"/>
      <c r="H228" s="232">
        <v>2</v>
      </c>
      <c r="I228" s="233"/>
      <c r="J228" s="229"/>
      <c r="K228" s="229"/>
      <c r="L228" s="234"/>
      <c r="M228" s="235"/>
      <c r="N228" s="236"/>
      <c r="O228" s="236"/>
      <c r="P228" s="236"/>
      <c r="Q228" s="236"/>
      <c r="R228" s="236"/>
      <c r="S228" s="236"/>
      <c r="T228" s="237"/>
      <c r="AT228" s="238" t="s">
        <v>210</v>
      </c>
      <c r="AU228" s="238" t="s">
        <v>85</v>
      </c>
      <c r="AV228" s="15" t="s">
        <v>157</v>
      </c>
      <c r="AW228" s="15" t="s">
        <v>38</v>
      </c>
      <c r="AX228" s="15" t="s">
        <v>83</v>
      </c>
      <c r="AY228" s="238" t="s">
        <v>152</v>
      </c>
    </row>
    <row r="229" spans="1:65" s="2" customFormat="1" ht="16.5" customHeight="1">
      <c r="A229" s="38"/>
      <c r="B229" s="39"/>
      <c r="C229" s="175" t="s">
        <v>992</v>
      </c>
      <c r="D229" s="175" t="s">
        <v>153</v>
      </c>
      <c r="E229" s="176" t="s">
        <v>2170</v>
      </c>
      <c r="F229" s="177" t="s">
        <v>2171</v>
      </c>
      <c r="G229" s="178" t="s">
        <v>700</v>
      </c>
      <c r="H229" s="179">
        <v>190.08</v>
      </c>
      <c r="I229" s="180"/>
      <c r="J229" s="181">
        <f>ROUND(I229*H229,2)</f>
        <v>0</v>
      </c>
      <c r="K229" s="177" t="s">
        <v>31</v>
      </c>
      <c r="L229" s="43"/>
      <c r="M229" s="182" t="s">
        <v>31</v>
      </c>
      <c r="N229" s="183" t="s">
        <v>47</v>
      </c>
      <c r="O229" s="68"/>
      <c r="P229" s="184">
        <f>O229*H229</f>
        <v>0</v>
      </c>
      <c r="Q229" s="184">
        <v>0</v>
      </c>
      <c r="R229" s="184">
        <f>Q229*H229</f>
        <v>0</v>
      </c>
      <c r="S229" s="184">
        <v>0</v>
      </c>
      <c r="T229" s="185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186" t="s">
        <v>157</v>
      </c>
      <c r="AT229" s="186" t="s">
        <v>153</v>
      </c>
      <c r="AU229" s="186" t="s">
        <v>85</v>
      </c>
      <c r="AY229" s="20" t="s">
        <v>152</v>
      </c>
      <c r="BE229" s="187">
        <f>IF(N229="základní",J229,0)</f>
        <v>0</v>
      </c>
      <c r="BF229" s="187">
        <f>IF(N229="snížená",J229,0)</f>
        <v>0</v>
      </c>
      <c r="BG229" s="187">
        <f>IF(N229="zákl. přenesená",J229,0)</f>
        <v>0</v>
      </c>
      <c r="BH229" s="187">
        <f>IF(N229="sníž. přenesená",J229,0)</f>
        <v>0</v>
      </c>
      <c r="BI229" s="187">
        <f>IF(N229="nulová",J229,0)</f>
        <v>0</v>
      </c>
      <c r="BJ229" s="20" t="s">
        <v>83</v>
      </c>
      <c r="BK229" s="187">
        <f>ROUND(I229*H229,2)</f>
        <v>0</v>
      </c>
      <c r="BL229" s="20" t="s">
        <v>157</v>
      </c>
      <c r="BM229" s="186" t="s">
        <v>2172</v>
      </c>
    </row>
    <row r="230" spans="1:65" s="14" customFormat="1" ht="10.199999999999999">
      <c r="B230" s="217"/>
      <c r="C230" s="218"/>
      <c r="D230" s="188" t="s">
        <v>210</v>
      </c>
      <c r="E230" s="219" t="s">
        <v>31</v>
      </c>
      <c r="F230" s="220" t="s">
        <v>2173</v>
      </c>
      <c r="G230" s="218"/>
      <c r="H230" s="221">
        <v>190.08</v>
      </c>
      <c r="I230" s="222"/>
      <c r="J230" s="218"/>
      <c r="K230" s="218"/>
      <c r="L230" s="223"/>
      <c r="M230" s="224"/>
      <c r="N230" s="225"/>
      <c r="O230" s="225"/>
      <c r="P230" s="225"/>
      <c r="Q230" s="225"/>
      <c r="R230" s="225"/>
      <c r="S230" s="225"/>
      <c r="T230" s="226"/>
      <c r="AT230" s="227" t="s">
        <v>210</v>
      </c>
      <c r="AU230" s="227" t="s">
        <v>85</v>
      </c>
      <c r="AV230" s="14" t="s">
        <v>85</v>
      </c>
      <c r="AW230" s="14" t="s">
        <v>38</v>
      </c>
      <c r="AX230" s="14" t="s">
        <v>83</v>
      </c>
      <c r="AY230" s="227" t="s">
        <v>152</v>
      </c>
    </row>
    <row r="231" spans="1:65" s="2" customFormat="1" ht="16.5" customHeight="1">
      <c r="A231" s="38"/>
      <c r="B231" s="39"/>
      <c r="C231" s="239" t="s">
        <v>1001</v>
      </c>
      <c r="D231" s="239" t="s">
        <v>224</v>
      </c>
      <c r="E231" s="240" t="s">
        <v>2104</v>
      </c>
      <c r="F231" s="241" t="s">
        <v>2105</v>
      </c>
      <c r="G231" s="242" t="s">
        <v>650</v>
      </c>
      <c r="H231" s="243">
        <v>19.007999999999999</v>
      </c>
      <c r="I231" s="244"/>
      <c r="J231" s="245">
        <f>ROUND(I231*H231,2)</f>
        <v>0</v>
      </c>
      <c r="K231" s="241" t="s">
        <v>31</v>
      </c>
      <c r="L231" s="246"/>
      <c r="M231" s="247" t="s">
        <v>31</v>
      </c>
      <c r="N231" s="248" t="s">
        <v>47</v>
      </c>
      <c r="O231" s="68"/>
      <c r="P231" s="184">
        <f>O231*H231</f>
        <v>0</v>
      </c>
      <c r="Q231" s="184">
        <v>0.2</v>
      </c>
      <c r="R231" s="184">
        <f>Q231*H231</f>
        <v>3.8016000000000001</v>
      </c>
      <c r="S231" s="184">
        <v>0</v>
      </c>
      <c r="T231" s="185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186" t="s">
        <v>189</v>
      </c>
      <c r="AT231" s="186" t="s">
        <v>224</v>
      </c>
      <c r="AU231" s="186" t="s">
        <v>85</v>
      </c>
      <c r="AY231" s="20" t="s">
        <v>152</v>
      </c>
      <c r="BE231" s="187">
        <f>IF(N231="základní",J231,0)</f>
        <v>0</v>
      </c>
      <c r="BF231" s="187">
        <f>IF(N231="snížená",J231,0)</f>
        <v>0</v>
      </c>
      <c r="BG231" s="187">
        <f>IF(N231="zákl. přenesená",J231,0)</f>
        <v>0</v>
      </c>
      <c r="BH231" s="187">
        <f>IF(N231="sníž. přenesená",J231,0)</f>
        <v>0</v>
      </c>
      <c r="BI231" s="187">
        <f>IF(N231="nulová",J231,0)</f>
        <v>0</v>
      </c>
      <c r="BJ231" s="20" t="s">
        <v>83</v>
      </c>
      <c r="BK231" s="187">
        <f>ROUND(I231*H231,2)</f>
        <v>0</v>
      </c>
      <c r="BL231" s="20" t="s">
        <v>157</v>
      </c>
      <c r="BM231" s="186" t="s">
        <v>2174</v>
      </c>
    </row>
    <row r="232" spans="1:65" s="14" customFormat="1" ht="10.199999999999999">
      <c r="B232" s="217"/>
      <c r="C232" s="218"/>
      <c r="D232" s="188" t="s">
        <v>210</v>
      </c>
      <c r="E232" s="219" t="s">
        <v>31</v>
      </c>
      <c r="F232" s="220" t="s">
        <v>2175</v>
      </c>
      <c r="G232" s="218"/>
      <c r="H232" s="221">
        <v>19.007999999999999</v>
      </c>
      <c r="I232" s="222"/>
      <c r="J232" s="218"/>
      <c r="K232" s="218"/>
      <c r="L232" s="223"/>
      <c r="M232" s="224"/>
      <c r="N232" s="225"/>
      <c r="O232" s="225"/>
      <c r="P232" s="225"/>
      <c r="Q232" s="225"/>
      <c r="R232" s="225"/>
      <c r="S232" s="225"/>
      <c r="T232" s="226"/>
      <c r="AT232" s="227" t="s">
        <v>210</v>
      </c>
      <c r="AU232" s="227" t="s">
        <v>85</v>
      </c>
      <c r="AV232" s="14" t="s">
        <v>85</v>
      </c>
      <c r="AW232" s="14" t="s">
        <v>38</v>
      </c>
      <c r="AX232" s="14" t="s">
        <v>76</v>
      </c>
      <c r="AY232" s="227" t="s">
        <v>152</v>
      </c>
    </row>
    <row r="233" spans="1:65" s="15" customFormat="1" ht="10.199999999999999">
      <c r="B233" s="228"/>
      <c r="C233" s="229"/>
      <c r="D233" s="188" t="s">
        <v>210</v>
      </c>
      <c r="E233" s="230" t="s">
        <v>31</v>
      </c>
      <c r="F233" s="231" t="s">
        <v>223</v>
      </c>
      <c r="G233" s="229"/>
      <c r="H233" s="232">
        <v>19.007999999999999</v>
      </c>
      <c r="I233" s="233"/>
      <c r="J233" s="229"/>
      <c r="K233" s="229"/>
      <c r="L233" s="234"/>
      <c r="M233" s="235"/>
      <c r="N233" s="236"/>
      <c r="O233" s="236"/>
      <c r="P233" s="236"/>
      <c r="Q233" s="236"/>
      <c r="R233" s="236"/>
      <c r="S233" s="236"/>
      <c r="T233" s="237"/>
      <c r="AT233" s="238" t="s">
        <v>210</v>
      </c>
      <c r="AU233" s="238" t="s">
        <v>85</v>
      </c>
      <c r="AV233" s="15" t="s">
        <v>157</v>
      </c>
      <c r="AW233" s="15" t="s">
        <v>38</v>
      </c>
      <c r="AX233" s="15" t="s">
        <v>83</v>
      </c>
      <c r="AY233" s="238" t="s">
        <v>152</v>
      </c>
    </row>
    <row r="234" spans="1:65" s="2" customFormat="1" ht="24.15" customHeight="1">
      <c r="A234" s="38"/>
      <c r="B234" s="39"/>
      <c r="C234" s="175" t="s">
        <v>1006</v>
      </c>
      <c r="D234" s="175" t="s">
        <v>153</v>
      </c>
      <c r="E234" s="176" t="s">
        <v>2176</v>
      </c>
      <c r="F234" s="177" t="s">
        <v>2177</v>
      </c>
      <c r="G234" s="178" t="s">
        <v>360</v>
      </c>
      <c r="H234" s="179">
        <v>4.0000000000000001E-3</v>
      </c>
      <c r="I234" s="180"/>
      <c r="J234" s="181">
        <f>ROUND(I234*H234,2)</f>
        <v>0</v>
      </c>
      <c r="K234" s="177" t="s">
        <v>31</v>
      </c>
      <c r="L234" s="43"/>
      <c r="M234" s="182" t="s">
        <v>31</v>
      </c>
      <c r="N234" s="183" t="s">
        <v>47</v>
      </c>
      <c r="O234" s="68"/>
      <c r="P234" s="184">
        <f>O234*H234</f>
        <v>0</v>
      </c>
      <c r="Q234" s="184">
        <v>0</v>
      </c>
      <c r="R234" s="184">
        <f>Q234*H234</f>
        <v>0</v>
      </c>
      <c r="S234" s="184">
        <v>0</v>
      </c>
      <c r="T234" s="185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186" t="s">
        <v>157</v>
      </c>
      <c r="AT234" s="186" t="s">
        <v>153</v>
      </c>
      <c r="AU234" s="186" t="s">
        <v>85</v>
      </c>
      <c r="AY234" s="20" t="s">
        <v>152</v>
      </c>
      <c r="BE234" s="187">
        <f>IF(N234="základní",J234,0)</f>
        <v>0</v>
      </c>
      <c r="BF234" s="187">
        <f>IF(N234="snížená",J234,0)</f>
        <v>0</v>
      </c>
      <c r="BG234" s="187">
        <f>IF(N234="zákl. přenesená",J234,0)</f>
        <v>0</v>
      </c>
      <c r="BH234" s="187">
        <f>IF(N234="sníž. přenesená",J234,0)</f>
        <v>0</v>
      </c>
      <c r="BI234" s="187">
        <f>IF(N234="nulová",J234,0)</f>
        <v>0</v>
      </c>
      <c r="BJ234" s="20" t="s">
        <v>83</v>
      </c>
      <c r="BK234" s="187">
        <f>ROUND(I234*H234,2)</f>
        <v>0</v>
      </c>
      <c r="BL234" s="20" t="s">
        <v>157</v>
      </c>
      <c r="BM234" s="186" t="s">
        <v>2178</v>
      </c>
    </row>
    <row r="235" spans="1:65" s="13" customFormat="1" ht="10.199999999999999">
      <c r="B235" s="207"/>
      <c r="C235" s="208"/>
      <c r="D235" s="188" t="s">
        <v>210</v>
      </c>
      <c r="E235" s="209" t="s">
        <v>31</v>
      </c>
      <c r="F235" s="210" t="s">
        <v>2179</v>
      </c>
      <c r="G235" s="208"/>
      <c r="H235" s="209" t="s">
        <v>31</v>
      </c>
      <c r="I235" s="211"/>
      <c r="J235" s="208"/>
      <c r="K235" s="208"/>
      <c r="L235" s="212"/>
      <c r="M235" s="213"/>
      <c r="N235" s="214"/>
      <c r="O235" s="214"/>
      <c r="P235" s="214"/>
      <c r="Q235" s="214"/>
      <c r="R235" s="214"/>
      <c r="S235" s="214"/>
      <c r="T235" s="215"/>
      <c r="AT235" s="216" t="s">
        <v>210</v>
      </c>
      <c r="AU235" s="216" t="s">
        <v>85</v>
      </c>
      <c r="AV235" s="13" t="s">
        <v>83</v>
      </c>
      <c r="AW235" s="13" t="s">
        <v>38</v>
      </c>
      <c r="AX235" s="13" t="s">
        <v>76</v>
      </c>
      <c r="AY235" s="216" t="s">
        <v>152</v>
      </c>
    </row>
    <row r="236" spans="1:65" s="14" customFormat="1" ht="10.199999999999999">
      <c r="B236" s="217"/>
      <c r="C236" s="218"/>
      <c r="D236" s="188" t="s">
        <v>210</v>
      </c>
      <c r="E236" s="219" t="s">
        <v>31</v>
      </c>
      <c r="F236" s="220" t="s">
        <v>2180</v>
      </c>
      <c r="G236" s="218"/>
      <c r="H236" s="221">
        <v>0.7</v>
      </c>
      <c r="I236" s="222"/>
      <c r="J236" s="218"/>
      <c r="K236" s="218"/>
      <c r="L236" s="223"/>
      <c r="M236" s="224"/>
      <c r="N236" s="225"/>
      <c r="O236" s="225"/>
      <c r="P236" s="225"/>
      <c r="Q236" s="225"/>
      <c r="R236" s="225"/>
      <c r="S236" s="225"/>
      <c r="T236" s="226"/>
      <c r="AT236" s="227" t="s">
        <v>210</v>
      </c>
      <c r="AU236" s="227" t="s">
        <v>85</v>
      </c>
      <c r="AV236" s="14" t="s">
        <v>85</v>
      </c>
      <c r="AW236" s="14" t="s">
        <v>38</v>
      </c>
      <c r="AX236" s="14" t="s">
        <v>76</v>
      </c>
      <c r="AY236" s="227" t="s">
        <v>152</v>
      </c>
    </row>
    <row r="237" spans="1:65" s="14" customFormat="1" ht="10.199999999999999">
      <c r="B237" s="217"/>
      <c r="C237" s="218"/>
      <c r="D237" s="188" t="s">
        <v>210</v>
      </c>
      <c r="E237" s="219" t="s">
        <v>31</v>
      </c>
      <c r="F237" s="220" t="s">
        <v>2181</v>
      </c>
      <c r="G237" s="218"/>
      <c r="H237" s="221">
        <v>2.88</v>
      </c>
      <c r="I237" s="222"/>
      <c r="J237" s="218"/>
      <c r="K237" s="218"/>
      <c r="L237" s="223"/>
      <c r="M237" s="224"/>
      <c r="N237" s="225"/>
      <c r="O237" s="225"/>
      <c r="P237" s="225"/>
      <c r="Q237" s="225"/>
      <c r="R237" s="225"/>
      <c r="S237" s="225"/>
      <c r="T237" s="226"/>
      <c r="AT237" s="227" t="s">
        <v>210</v>
      </c>
      <c r="AU237" s="227" t="s">
        <v>85</v>
      </c>
      <c r="AV237" s="14" t="s">
        <v>85</v>
      </c>
      <c r="AW237" s="14" t="s">
        <v>38</v>
      </c>
      <c r="AX237" s="14" t="s">
        <v>76</v>
      </c>
      <c r="AY237" s="227" t="s">
        <v>152</v>
      </c>
    </row>
    <row r="238" spans="1:65" s="14" customFormat="1" ht="10.199999999999999">
      <c r="B238" s="217"/>
      <c r="C238" s="218"/>
      <c r="D238" s="188" t="s">
        <v>210</v>
      </c>
      <c r="E238" s="219" t="s">
        <v>31</v>
      </c>
      <c r="F238" s="220" t="s">
        <v>2182</v>
      </c>
      <c r="G238" s="218"/>
      <c r="H238" s="221">
        <v>0.27</v>
      </c>
      <c r="I238" s="222"/>
      <c r="J238" s="218"/>
      <c r="K238" s="218"/>
      <c r="L238" s="223"/>
      <c r="M238" s="224"/>
      <c r="N238" s="225"/>
      <c r="O238" s="225"/>
      <c r="P238" s="225"/>
      <c r="Q238" s="225"/>
      <c r="R238" s="225"/>
      <c r="S238" s="225"/>
      <c r="T238" s="226"/>
      <c r="AT238" s="227" t="s">
        <v>210</v>
      </c>
      <c r="AU238" s="227" t="s">
        <v>85</v>
      </c>
      <c r="AV238" s="14" t="s">
        <v>85</v>
      </c>
      <c r="AW238" s="14" t="s">
        <v>38</v>
      </c>
      <c r="AX238" s="14" t="s">
        <v>76</v>
      </c>
      <c r="AY238" s="227" t="s">
        <v>152</v>
      </c>
    </row>
    <row r="239" spans="1:65" s="15" customFormat="1" ht="10.199999999999999">
      <c r="B239" s="228"/>
      <c r="C239" s="229"/>
      <c r="D239" s="188" t="s">
        <v>210</v>
      </c>
      <c r="E239" s="230" t="s">
        <v>31</v>
      </c>
      <c r="F239" s="231" t="s">
        <v>223</v>
      </c>
      <c r="G239" s="229"/>
      <c r="H239" s="232">
        <v>3.85</v>
      </c>
      <c r="I239" s="233"/>
      <c r="J239" s="229"/>
      <c r="K239" s="229"/>
      <c r="L239" s="234"/>
      <c r="M239" s="235"/>
      <c r="N239" s="236"/>
      <c r="O239" s="236"/>
      <c r="P239" s="236"/>
      <c r="Q239" s="236"/>
      <c r="R239" s="236"/>
      <c r="S239" s="236"/>
      <c r="T239" s="237"/>
      <c r="AT239" s="238" t="s">
        <v>210</v>
      </c>
      <c r="AU239" s="238" t="s">
        <v>85</v>
      </c>
      <c r="AV239" s="15" t="s">
        <v>157</v>
      </c>
      <c r="AW239" s="15" t="s">
        <v>38</v>
      </c>
      <c r="AX239" s="15" t="s">
        <v>76</v>
      </c>
      <c r="AY239" s="238" t="s">
        <v>152</v>
      </c>
    </row>
    <row r="240" spans="1:65" s="14" customFormat="1" ht="10.199999999999999">
      <c r="B240" s="217"/>
      <c r="C240" s="218"/>
      <c r="D240" s="188" t="s">
        <v>210</v>
      </c>
      <c r="E240" s="219" t="s">
        <v>31</v>
      </c>
      <c r="F240" s="220" t="s">
        <v>2183</v>
      </c>
      <c r="G240" s="218"/>
      <c r="H240" s="221">
        <v>4.0000000000000001E-3</v>
      </c>
      <c r="I240" s="222"/>
      <c r="J240" s="218"/>
      <c r="K240" s="218"/>
      <c r="L240" s="223"/>
      <c r="M240" s="224"/>
      <c r="N240" s="225"/>
      <c r="O240" s="225"/>
      <c r="P240" s="225"/>
      <c r="Q240" s="225"/>
      <c r="R240" s="225"/>
      <c r="S240" s="225"/>
      <c r="T240" s="226"/>
      <c r="AT240" s="227" t="s">
        <v>210</v>
      </c>
      <c r="AU240" s="227" t="s">
        <v>85</v>
      </c>
      <c r="AV240" s="14" t="s">
        <v>85</v>
      </c>
      <c r="AW240" s="14" t="s">
        <v>38</v>
      </c>
      <c r="AX240" s="14" t="s">
        <v>83</v>
      </c>
      <c r="AY240" s="227" t="s">
        <v>152</v>
      </c>
    </row>
    <row r="241" spans="1:65" s="2" customFormat="1" ht="16.5" customHeight="1">
      <c r="A241" s="38"/>
      <c r="B241" s="39"/>
      <c r="C241" s="239" t="s">
        <v>1011</v>
      </c>
      <c r="D241" s="239" t="s">
        <v>224</v>
      </c>
      <c r="E241" s="240" t="s">
        <v>2184</v>
      </c>
      <c r="F241" s="241" t="s">
        <v>2185</v>
      </c>
      <c r="G241" s="242" t="s">
        <v>314</v>
      </c>
      <c r="H241" s="243">
        <v>3.85</v>
      </c>
      <c r="I241" s="244"/>
      <c r="J241" s="245">
        <f>ROUND(I241*H241,2)</f>
        <v>0</v>
      </c>
      <c r="K241" s="241" t="s">
        <v>31</v>
      </c>
      <c r="L241" s="246"/>
      <c r="M241" s="247" t="s">
        <v>31</v>
      </c>
      <c r="N241" s="248" t="s">
        <v>47</v>
      </c>
      <c r="O241" s="68"/>
      <c r="P241" s="184">
        <f>O241*H241</f>
        <v>0</v>
      </c>
      <c r="Q241" s="184">
        <v>1E-3</v>
      </c>
      <c r="R241" s="184">
        <f>Q241*H241</f>
        <v>3.8500000000000001E-3</v>
      </c>
      <c r="S241" s="184">
        <v>0</v>
      </c>
      <c r="T241" s="185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186" t="s">
        <v>189</v>
      </c>
      <c r="AT241" s="186" t="s">
        <v>224</v>
      </c>
      <c r="AU241" s="186" t="s">
        <v>85</v>
      </c>
      <c r="AY241" s="20" t="s">
        <v>152</v>
      </c>
      <c r="BE241" s="187">
        <f>IF(N241="základní",J241,0)</f>
        <v>0</v>
      </c>
      <c r="BF241" s="187">
        <f>IF(N241="snížená",J241,0)</f>
        <v>0</v>
      </c>
      <c r="BG241" s="187">
        <f>IF(N241="zákl. přenesená",J241,0)</f>
        <v>0</v>
      </c>
      <c r="BH241" s="187">
        <f>IF(N241="sníž. přenesená",J241,0)</f>
        <v>0</v>
      </c>
      <c r="BI241" s="187">
        <f>IF(N241="nulová",J241,0)</f>
        <v>0</v>
      </c>
      <c r="BJ241" s="20" t="s">
        <v>83</v>
      </c>
      <c r="BK241" s="187">
        <f>ROUND(I241*H241,2)</f>
        <v>0</v>
      </c>
      <c r="BL241" s="20" t="s">
        <v>157</v>
      </c>
      <c r="BM241" s="186" t="s">
        <v>2186</v>
      </c>
    </row>
    <row r="242" spans="1:65" s="2" customFormat="1" ht="16.5" customHeight="1">
      <c r="A242" s="38"/>
      <c r="B242" s="39"/>
      <c r="C242" s="175" t="s">
        <v>1016</v>
      </c>
      <c r="D242" s="175" t="s">
        <v>153</v>
      </c>
      <c r="E242" s="176" t="s">
        <v>2187</v>
      </c>
      <c r="F242" s="177" t="s">
        <v>2188</v>
      </c>
      <c r="G242" s="178" t="s">
        <v>650</v>
      </c>
      <c r="H242" s="179">
        <v>4.37</v>
      </c>
      <c r="I242" s="180"/>
      <c r="J242" s="181">
        <f>ROUND(I242*H242,2)</f>
        <v>0</v>
      </c>
      <c r="K242" s="177" t="s">
        <v>31</v>
      </c>
      <c r="L242" s="43"/>
      <c r="M242" s="182" t="s">
        <v>31</v>
      </c>
      <c r="N242" s="183" t="s">
        <v>47</v>
      </c>
      <c r="O242" s="68"/>
      <c r="P242" s="184">
        <f>O242*H242</f>
        <v>0</v>
      </c>
      <c r="Q242" s="184">
        <v>0</v>
      </c>
      <c r="R242" s="184">
        <f>Q242*H242</f>
        <v>0</v>
      </c>
      <c r="S242" s="184">
        <v>0</v>
      </c>
      <c r="T242" s="185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186" t="s">
        <v>157</v>
      </c>
      <c r="AT242" s="186" t="s">
        <v>153</v>
      </c>
      <c r="AU242" s="186" t="s">
        <v>85</v>
      </c>
      <c r="AY242" s="20" t="s">
        <v>152</v>
      </c>
      <c r="BE242" s="187">
        <f>IF(N242="základní",J242,0)</f>
        <v>0</v>
      </c>
      <c r="BF242" s="187">
        <f>IF(N242="snížená",J242,0)</f>
        <v>0</v>
      </c>
      <c r="BG242" s="187">
        <f>IF(N242="zákl. přenesená",J242,0)</f>
        <v>0</v>
      </c>
      <c r="BH242" s="187">
        <f>IF(N242="sníž. přenesená",J242,0)</f>
        <v>0</v>
      </c>
      <c r="BI242" s="187">
        <f>IF(N242="nulová",J242,0)</f>
        <v>0</v>
      </c>
      <c r="BJ242" s="20" t="s">
        <v>83</v>
      </c>
      <c r="BK242" s="187">
        <f>ROUND(I242*H242,2)</f>
        <v>0</v>
      </c>
      <c r="BL242" s="20" t="s">
        <v>157</v>
      </c>
      <c r="BM242" s="186" t="s">
        <v>2189</v>
      </c>
    </row>
    <row r="243" spans="1:65" s="13" customFormat="1" ht="10.199999999999999">
      <c r="B243" s="207"/>
      <c r="C243" s="208"/>
      <c r="D243" s="188" t="s">
        <v>210</v>
      </c>
      <c r="E243" s="209" t="s">
        <v>31</v>
      </c>
      <c r="F243" s="210" t="s">
        <v>2190</v>
      </c>
      <c r="G243" s="208"/>
      <c r="H243" s="209" t="s">
        <v>31</v>
      </c>
      <c r="I243" s="211"/>
      <c r="J243" s="208"/>
      <c r="K243" s="208"/>
      <c r="L243" s="212"/>
      <c r="M243" s="213"/>
      <c r="N243" s="214"/>
      <c r="O243" s="214"/>
      <c r="P243" s="214"/>
      <c r="Q243" s="214"/>
      <c r="R243" s="214"/>
      <c r="S243" s="214"/>
      <c r="T243" s="215"/>
      <c r="AT243" s="216" t="s">
        <v>210</v>
      </c>
      <c r="AU243" s="216" t="s">
        <v>85</v>
      </c>
      <c r="AV243" s="13" t="s">
        <v>83</v>
      </c>
      <c r="AW243" s="13" t="s">
        <v>38</v>
      </c>
      <c r="AX243" s="13" t="s">
        <v>76</v>
      </c>
      <c r="AY243" s="216" t="s">
        <v>152</v>
      </c>
    </row>
    <row r="244" spans="1:65" s="14" customFormat="1" ht="10.199999999999999">
      <c r="B244" s="217"/>
      <c r="C244" s="218"/>
      <c r="D244" s="188" t="s">
        <v>210</v>
      </c>
      <c r="E244" s="219" t="s">
        <v>31</v>
      </c>
      <c r="F244" s="220" t="s">
        <v>2191</v>
      </c>
      <c r="G244" s="218"/>
      <c r="H244" s="221">
        <v>1.4</v>
      </c>
      <c r="I244" s="222"/>
      <c r="J244" s="218"/>
      <c r="K244" s="218"/>
      <c r="L244" s="223"/>
      <c r="M244" s="224"/>
      <c r="N244" s="225"/>
      <c r="O244" s="225"/>
      <c r="P244" s="225"/>
      <c r="Q244" s="225"/>
      <c r="R244" s="225"/>
      <c r="S244" s="225"/>
      <c r="T244" s="226"/>
      <c r="AT244" s="227" t="s">
        <v>210</v>
      </c>
      <c r="AU244" s="227" t="s">
        <v>85</v>
      </c>
      <c r="AV244" s="14" t="s">
        <v>85</v>
      </c>
      <c r="AW244" s="14" t="s">
        <v>38</v>
      </c>
      <c r="AX244" s="14" t="s">
        <v>76</v>
      </c>
      <c r="AY244" s="227" t="s">
        <v>152</v>
      </c>
    </row>
    <row r="245" spans="1:65" s="14" customFormat="1" ht="10.199999999999999">
      <c r="B245" s="217"/>
      <c r="C245" s="218"/>
      <c r="D245" s="188" t="s">
        <v>210</v>
      </c>
      <c r="E245" s="219" t="s">
        <v>31</v>
      </c>
      <c r="F245" s="220" t="s">
        <v>2192</v>
      </c>
      <c r="G245" s="218"/>
      <c r="H245" s="221">
        <v>2.97</v>
      </c>
      <c r="I245" s="222"/>
      <c r="J245" s="218"/>
      <c r="K245" s="218"/>
      <c r="L245" s="223"/>
      <c r="M245" s="224"/>
      <c r="N245" s="225"/>
      <c r="O245" s="225"/>
      <c r="P245" s="225"/>
      <c r="Q245" s="225"/>
      <c r="R245" s="225"/>
      <c r="S245" s="225"/>
      <c r="T245" s="226"/>
      <c r="AT245" s="227" t="s">
        <v>210</v>
      </c>
      <c r="AU245" s="227" t="s">
        <v>85</v>
      </c>
      <c r="AV245" s="14" t="s">
        <v>85</v>
      </c>
      <c r="AW245" s="14" t="s">
        <v>38</v>
      </c>
      <c r="AX245" s="14" t="s">
        <v>76</v>
      </c>
      <c r="AY245" s="227" t="s">
        <v>152</v>
      </c>
    </row>
    <row r="246" spans="1:65" s="15" customFormat="1" ht="10.199999999999999">
      <c r="B246" s="228"/>
      <c r="C246" s="229"/>
      <c r="D246" s="188" t="s">
        <v>210</v>
      </c>
      <c r="E246" s="230" t="s">
        <v>31</v>
      </c>
      <c r="F246" s="231" t="s">
        <v>223</v>
      </c>
      <c r="G246" s="229"/>
      <c r="H246" s="232">
        <v>4.37</v>
      </c>
      <c r="I246" s="233"/>
      <c r="J246" s="229"/>
      <c r="K246" s="229"/>
      <c r="L246" s="234"/>
      <c r="M246" s="235"/>
      <c r="N246" s="236"/>
      <c r="O246" s="236"/>
      <c r="P246" s="236"/>
      <c r="Q246" s="236"/>
      <c r="R246" s="236"/>
      <c r="S246" s="236"/>
      <c r="T246" s="237"/>
      <c r="AT246" s="238" t="s">
        <v>210</v>
      </c>
      <c r="AU246" s="238" t="s">
        <v>85</v>
      </c>
      <c r="AV246" s="15" t="s">
        <v>157</v>
      </c>
      <c r="AW246" s="15" t="s">
        <v>38</v>
      </c>
      <c r="AX246" s="15" t="s">
        <v>83</v>
      </c>
      <c r="AY246" s="238" t="s">
        <v>152</v>
      </c>
    </row>
    <row r="247" spans="1:65" s="2" customFormat="1" ht="16.5" customHeight="1">
      <c r="A247" s="38"/>
      <c r="B247" s="39"/>
      <c r="C247" s="175" t="s">
        <v>1021</v>
      </c>
      <c r="D247" s="175" t="s">
        <v>153</v>
      </c>
      <c r="E247" s="176" t="s">
        <v>2193</v>
      </c>
      <c r="F247" s="177" t="s">
        <v>2194</v>
      </c>
      <c r="G247" s="178" t="s">
        <v>650</v>
      </c>
      <c r="H247" s="179">
        <v>4.37</v>
      </c>
      <c r="I247" s="180"/>
      <c r="J247" s="181">
        <f>ROUND(I247*H247,2)</f>
        <v>0</v>
      </c>
      <c r="K247" s="177" t="s">
        <v>31</v>
      </c>
      <c r="L247" s="43"/>
      <c r="M247" s="182" t="s">
        <v>31</v>
      </c>
      <c r="N247" s="183" t="s">
        <v>47</v>
      </c>
      <c r="O247" s="68"/>
      <c r="P247" s="184">
        <f>O247*H247</f>
        <v>0</v>
      </c>
      <c r="Q247" s="184">
        <v>0</v>
      </c>
      <c r="R247" s="184">
        <f>Q247*H247</f>
        <v>0</v>
      </c>
      <c r="S247" s="184">
        <v>0</v>
      </c>
      <c r="T247" s="185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186" t="s">
        <v>157</v>
      </c>
      <c r="AT247" s="186" t="s">
        <v>153</v>
      </c>
      <c r="AU247" s="186" t="s">
        <v>85</v>
      </c>
      <c r="AY247" s="20" t="s">
        <v>152</v>
      </c>
      <c r="BE247" s="187">
        <f>IF(N247="základní",J247,0)</f>
        <v>0</v>
      </c>
      <c r="BF247" s="187">
        <f>IF(N247="snížená",J247,0)</f>
        <v>0</v>
      </c>
      <c r="BG247" s="187">
        <f>IF(N247="zákl. přenesená",J247,0)</f>
        <v>0</v>
      </c>
      <c r="BH247" s="187">
        <f>IF(N247="sníž. přenesená",J247,0)</f>
        <v>0</v>
      </c>
      <c r="BI247" s="187">
        <f>IF(N247="nulová",J247,0)</f>
        <v>0</v>
      </c>
      <c r="BJ247" s="20" t="s">
        <v>83</v>
      </c>
      <c r="BK247" s="187">
        <f>ROUND(I247*H247,2)</f>
        <v>0</v>
      </c>
      <c r="BL247" s="20" t="s">
        <v>157</v>
      </c>
      <c r="BM247" s="186" t="s">
        <v>2195</v>
      </c>
    </row>
    <row r="248" spans="1:65" s="2" customFormat="1" ht="16.5" customHeight="1">
      <c r="A248" s="38"/>
      <c r="B248" s="39"/>
      <c r="C248" s="175" t="s">
        <v>1026</v>
      </c>
      <c r="D248" s="175" t="s">
        <v>153</v>
      </c>
      <c r="E248" s="176" t="s">
        <v>2196</v>
      </c>
      <c r="F248" s="177" t="s">
        <v>2197</v>
      </c>
      <c r="G248" s="178" t="s">
        <v>650</v>
      </c>
      <c r="H248" s="179">
        <v>39.33</v>
      </c>
      <c r="I248" s="180"/>
      <c r="J248" s="181">
        <f>ROUND(I248*H248,2)</f>
        <v>0</v>
      </c>
      <c r="K248" s="177" t="s">
        <v>31</v>
      </c>
      <c r="L248" s="43"/>
      <c r="M248" s="182" t="s">
        <v>31</v>
      </c>
      <c r="N248" s="183" t="s">
        <v>47</v>
      </c>
      <c r="O248" s="68"/>
      <c r="P248" s="184">
        <f>O248*H248</f>
        <v>0</v>
      </c>
      <c r="Q248" s="184">
        <v>0</v>
      </c>
      <c r="R248" s="184">
        <f>Q248*H248</f>
        <v>0</v>
      </c>
      <c r="S248" s="184">
        <v>0</v>
      </c>
      <c r="T248" s="185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186" t="s">
        <v>157</v>
      </c>
      <c r="AT248" s="186" t="s">
        <v>153</v>
      </c>
      <c r="AU248" s="186" t="s">
        <v>85</v>
      </c>
      <c r="AY248" s="20" t="s">
        <v>152</v>
      </c>
      <c r="BE248" s="187">
        <f>IF(N248="základní",J248,0)</f>
        <v>0</v>
      </c>
      <c r="BF248" s="187">
        <f>IF(N248="snížená",J248,0)</f>
        <v>0</v>
      </c>
      <c r="BG248" s="187">
        <f>IF(N248="zákl. přenesená",J248,0)</f>
        <v>0</v>
      </c>
      <c r="BH248" s="187">
        <f>IF(N248="sníž. přenesená",J248,0)</f>
        <v>0</v>
      </c>
      <c r="BI248" s="187">
        <f>IF(N248="nulová",J248,0)</f>
        <v>0</v>
      </c>
      <c r="BJ248" s="20" t="s">
        <v>83</v>
      </c>
      <c r="BK248" s="187">
        <f>ROUND(I248*H248,2)</f>
        <v>0</v>
      </c>
      <c r="BL248" s="20" t="s">
        <v>157</v>
      </c>
      <c r="BM248" s="186" t="s">
        <v>2198</v>
      </c>
    </row>
    <row r="249" spans="1:65" s="14" customFormat="1" ht="10.199999999999999">
      <c r="B249" s="217"/>
      <c r="C249" s="218"/>
      <c r="D249" s="188" t="s">
        <v>210</v>
      </c>
      <c r="E249" s="219" t="s">
        <v>31</v>
      </c>
      <c r="F249" s="220" t="s">
        <v>2199</v>
      </c>
      <c r="G249" s="218"/>
      <c r="H249" s="221">
        <v>39.33</v>
      </c>
      <c r="I249" s="222"/>
      <c r="J249" s="218"/>
      <c r="K249" s="218"/>
      <c r="L249" s="223"/>
      <c r="M249" s="224"/>
      <c r="N249" s="225"/>
      <c r="O249" s="225"/>
      <c r="P249" s="225"/>
      <c r="Q249" s="225"/>
      <c r="R249" s="225"/>
      <c r="S249" s="225"/>
      <c r="T249" s="226"/>
      <c r="AT249" s="227" t="s">
        <v>210</v>
      </c>
      <c r="AU249" s="227" t="s">
        <v>85</v>
      </c>
      <c r="AV249" s="14" t="s">
        <v>85</v>
      </c>
      <c r="AW249" s="14" t="s">
        <v>38</v>
      </c>
      <c r="AX249" s="14" t="s">
        <v>83</v>
      </c>
      <c r="AY249" s="227" t="s">
        <v>152</v>
      </c>
    </row>
    <row r="250" spans="1:65" s="11" customFormat="1" ht="22.8" customHeight="1">
      <c r="B250" s="161"/>
      <c r="C250" s="162"/>
      <c r="D250" s="163" t="s">
        <v>75</v>
      </c>
      <c r="E250" s="205" t="s">
        <v>189</v>
      </c>
      <c r="F250" s="205" t="s">
        <v>917</v>
      </c>
      <c r="G250" s="162"/>
      <c r="H250" s="162"/>
      <c r="I250" s="165"/>
      <c r="J250" s="206">
        <f>BK250</f>
        <v>0</v>
      </c>
      <c r="K250" s="162"/>
      <c r="L250" s="167"/>
      <c r="M250" s="168"/>
      <c r="N250" s="169"/>
      <c r="O250" s="169"/>
      <c r="P250" s="170">
        <f>SUM(P251:P255)</f>
        <v>0</v>
      </c>
      <c r="Q250" s="169"/>
      <c r="R250" s="170">
        <f>SUM(R251:R255)</f>
        <v>5.6784000000000001E-3</v>
      </c>
      <c r="S250" s="169"/>
      <c r="T250" s="171">
        <f>SUM(T251:T255)</f>
        <v>0</v>
      </c>
      <c r="AR250" s="172" t="s">
        <v>83</v>
      </c>
      <c r="AT250" s="173" t="s">
        <v>75</v>
      </c>
      <c r="AU250" s="173" t="s">
        <v>83</v>
      </c>
      <c r="AY250" s="172" t="s">
        <v>152</v>
      </c>
      <c r="BK250" s="174">
        <f>SUM(BK251:BK255)</f>
        <v>0</v>
      </c>
    </row>
    <row r="251" spans="1:65" s="2" customFormat="1" ht="16.5" customHeight="1">
      <c r="A251" s="38"/>
      <c r="B251" s="39"/>
      <c r="C251" s="175" t="s">
        <v>1031</v>
      </c>
      <c r="D251" s="175" t="s">
        <v>153</v>
      </c>
      <c r="E251" s="176" t="s">
        <v>2200</v>
      </c>
      <c r="F251" s="177" t="s">
        <v>2201</v>
      </c>
      <c r="G251" s="178" t="s">
        <v>700</v>
      </c>
      <c r="H251" s="179">
        <v>23.66</v>
      </c>
      <c r="I251" s="180"/>
      <c r="J251" s="181">
        <f>ROUND(I251*H251,2)</f>
        <v>0</v>
      </c>
      <c r="K251" s="177" t="s">
        <v>31</v>
      </c>
      <c r="L251" s="43"/>
      <c r="M251" s="182" t="s">
        <v>31</v>
      </c>
      <c r="N251" s="183" t="s">
        <v>47</v>
      </c>
      <c r="O251" s="68"/>
      <c r="P251" s="184">
        <f>O251*H251</f>
        <v>0</v>
      </c>
      <c r="Q251" s="184">
        <v>0</v>
      </c>
      <c r="R251" s="184">
        <f>Q251*H251</f>
        <v>0</v>
      </c>
      <c r="S251" s="184">
        <v>0</v>
      </c>
      <c r="T251" s="185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186" t="s">
        <v>157</v>
      </c>
      <c r="AT251" s="186" t="s">
        <v>153</v>
      </c>
      <c r="AU251" s="186" t="s">
        <v>85</v>
      </c>
      <c r="AY251" s="20" t="s">
        <v>152</v>
      </c>
      <c r="BE251" s="187">
        <f>IF(N251="základní",J251,0)</f>
        <v>0</v>
      </c>
      <c r="BF251" s="187">
        <f>IF(N251="snížená",J251,0)</f>
        <v>0</v>
      </c>
      <c r="BG251" s="187">
        <f>IF(N251="zákl. přenesená",J251,0)</f>
        <v>0</v>
      </c>
      <c r="BH251" s="187">
        <f>IF(N251="sníž. přenesená",J251,0)</f>
        <v>0</v>
      </c>
      <c r="BI251" s="187">
        <f>IF(N251="nulová",J251,0)</f>
        <v>0</v>
      </c>
      <c r="BJ251" s="20" t="s">
        <v>83</v>
      </c>
      <c r="BK251" s="187">
        <f>ROUND(I251*H251,2)</f>
        <v>0</v>
      </c>
      <c r="BL251" s="20" t="s">
        <v>157</v>
      </c>
      <c r="BM251" s="186" t="s">
        <v>2202</v>
      </c>
    </row>
    <row r="252" spans="1:65" s="13" customFormat="1" ht="10.199999999999999">
      <c r="B252" s="207"/>
      <c r="C252" s="208"/>
      <c r="D252" s="188" t="s">
        <v>210</v>
      </c>
      <c r="E252" s="209" t="s">
        <v>31</v>
      </c>
      <c r="F252" s="210" t="s">
        <v>2203</v>
      </c>
      <c r="G252" s="208"/>
      <c r="H252" s="209" t="s">
        <v>31</v>
      </c>
      <c r="I252" s="211"/>
      <c r="J252" s="208"/>
      <c r="K252" s="208"/>
      <c r="L252" s="212"/>
      <c r="M252" s="213"/>
      <c r="N252" s="214"/>
      <c r="O252" s="214"/>
      <c r="P252" s="214"/>
      <c r="Q252" s="214"/>
      <c r="R252" s="214"/>
      <c r="S252" s="214"/>
      <c r="T252" s="215"/>
      <c r="AT252" s="216" t="s">
        <v>210</v>
      </c>
      <c r="AU252" s="216" t="s">
        <v>85</v>
      </c>
      <c r="AV252" s="13" t="s">
        <v>83</v>
      </c>
      <c r="AW252" s="13" t="s">
        <v>38</v>
      </c>
      <c r="AX252" s="13" t="s">
        <v>76</v>
      </c>
      <c r="AY252" s="216" t="s">
        <v>152</v>
      </c>
    </row>
    <row r="253" spans="1:65" s="14" customFormat="1" ht="10.199999999999999">
      <c r="B253" s="217"/>
      <c r="C253" s="218"/>
      <c r="D253" s="188" t="s">
        <v>210</v>
      </c>
      <c r="E253" s="219" t="s">
        <v>31</v>
      </c>
      <c r="F253" s="220" t="s">
        <v>2204</v>
      </c>
      <c r="G253" s="218"/>
      <c r="H253" s="221">
        <v>23.66</v>
      </c>
      <c r="I253" s="222"/>
      <c r="J253" s="218"/>
      <c r="K253" s="218"/>
      <c r="L253" s="223"/>
      <c r="M253" s="224"/>
      <c r="N253" s="225"/>
      <c r="O253" s="225"/>
      <c r="P253" s="225"/>
      <c r="Q253" s="225"/>
      <c r="R253" s="225"/>
      <c r="S253" s="225"/>
      <c r="T253" s="226"/>
      <c r="AT253" s="227" t="s">
        <v>210</v>
      </c>
      <c r="AU253" s="227" t="s">
        <v>85</v>
      </c>
      <c r="AV253" s="14" t="s">
        <v>85</v>
      </c>
      <c r="AW253" s="14" t="s">
        <v>38</v>
      </c>
      <c r="AX253" s="14" t="s">
        <v>83</v>
      </c>
      <c r="AY253" s="227" t="s">
        <v>152</v>
      </c>
    </row>
    <row r="254" spans="1:65" s="2" customFormat="1" ht="16.5" customHeight="1">
      <c r="A254" s="38"/>
      <c r="B254" s="39"/>
      <c r="C254" s="239" t="s">
        <v>1035</v>
      </c>
      <c r="D254" s="239" t="s">
        <v>224</v>
      </c>
      <c r="E254" s="240" t="s">
        <v>2205</v>
      </c>
      <c r="F254" s="241" t="s">
        <v>2206</v>
      </c>
      <c r="G254" s="242" t="s">
        <v>700</v>
      </c>
      <c r="H254" s="243">
        <v>28.391999999999999</v>
      </c>
      <c r="I254" s="244"/>
      <c r="J254" s="245">
        <f>ROUND(I254*H254,2)</f>
        <v>0</v>
      </c>
      <c r="K254" s="241" t="s">
        <v>31</v>
      </c>
      <c r="L254" s="246"/>
      <c r="M254" s="247" t="s">
        <v>31</v>
      </c>
      <c r="N254" s="248" t="s">
        <v>47</v>
      </c>
      <c r="O254" s="68"/>
      <c r="P254" s="184">
        <f>O254*H254</f>
        <v>0</v>
      </c>
      <c r="Q254" s="184">
        <v>2.0000000000000001E-4</v>
      </c>
      <c r="R254" s="184">
        <f>Q254*H254</f>
        <v>5.6784000000000001E-3</v>
      </c>
      <c r="S254" s="184">
        <v>0</v>
      </c>
      <c r="T254" s="185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186" t="s">
        <v>189</v>
      </c>
      <c r="AT254" s="186" t="s">
        <v>224</v>
      </c>
      <c r="AU254" s="186" t="s">
        <v>85</v>
      </c>
      <c r="AY254" s="20" t="s">
        <v>152</v>
      </c>
      <c r="BE254" s="187">
        <f>IF(N254="základní",J254,0)</f>
        <v>0</v>
      </c>
      <c r="BF254" s="187">
        <f>IF(N254="snížená",J254,0)</f>
        <v>0</v>
      </c>
      <c r="BG254" s="187">
        <f>IF(N254="zákl. přenesená",J254,0)</f>
        <v>0</v>
      </c>
      <c r="BH254" s="187">
        <f>IF(N254="sníž. přenesená",J254,0)</f>
        <v>0</v>
      </c>
      <c r="BI254" s="187">
        <f>IF(N254="nulová",J254,0)</f>
        <v>0</v>
      </c>
      <c r="BJ254" s="20" t="s">
        <v>83</v>
      </c>
      <c r="BK254" s="187">
        <f>ROUND(I254*H254,2)</f>
        <v>0</v>
      </c>
      <c r="BL254" s="20" t="s">
        <v>157</v>
      </c>
      <c r="BM254" s="186" t="s">
        <v>2207</v>
      </c>
    </row>
    <row r="255" spans="1:65" s="14" customFormat="1" ht="10.199999999999999">
      <c r="B255" s="217"/>
      <c r="C255" s="218"/>
      <c r="D255" s="188" t="s">
        <v>210</v>
      </c>
      <c r="E255" s="219" t="s">
        <v>31</v>
      </c>
      <c r="F255" s="220" t="s">
        <v>2208</v>
      </c>
      <c r="G255" s="218"/>
      <c r="H255" s="221">
        <v>28.391999999999999</v>
      </c>
      <c r="I255" s="222"/>
      <c r="J255" s="218"/>
      <c r="K255" s="218"/>
      <c r="L255" s="223"/>
      <c r="M255" s="224"/>
      <c r="N255" s="225"/>
      <c r="O255" s="225"/>
      <c r="P255" s="225"/>
      <c r="Q255" s="225"/>
      <c r="R255" s="225"/>
      <c r="S255" s="225"/>
      <c r="T255" s="226"/>
      <c r="AT255" s="227" t="s">
        <v>210</v>
      </c>
      <c r="AU255" s="227" t="s">
        <v>85</v>
      </c>
      <c r="AV255" s="14" t="s">
        <v>85</v>
      </c>
      <c r="AW255" s="14" t="s">
        <v>38</v>
      </c>
      <c r="AX255" s="14" t="s">
        <v>83</v>
      </c>
      <c r="AY255" s="227" t="s">
        <v>152</v>
      </c>
    </row>
    <row r="256" spans="1:65" s="11" customFormat="1" ht="22.8" customHeight="1">
      <c r="B256" s="161"/>
      <c r="C256" s="162"/>
      <c r="D256" s="163" t="s">
        <v>75</v>
      </c>
      <c r="E256" s="205" t="s">
        <v>1128</v>
      </c>
      <c r="F256" s="205" t="s">
        <v>1129</v>
      </c>
      <c r="G256" s="162"/>
      <c r="H256" s="162"/>
      <c r="I256" s="165"/>
      <c r="J256" s="206">
        <f>BK256</f>
        <v>0</v>
      </c>
      <c r="K256" s="162"/>
      <c r="L256" s="167"/>
      <c r="M256" s="168"/>
      <c r="N256" s="169"/>
      <c r="O256" s="169"/>
      <c r="P256" s="170">
        <f>P257</f>
        <v>0</v>
      </c>
      <c r="Q256" s="169"/>
      <c r="R256" s="170">
        <f>R257</f>
        <v>0</v>
      </c>
      <c r="S256" s="169"/>
      <c r="T256" s="171">
        <f>T257</f>
        <v>0</v>
      </c>
      <c r="AR256" s="172" t="s">
        <v>83</v>
      </c>
      <c r="AT256" s="173" t="s">
        <v>75</v>
      </c>
      <c r="AU256" s="173" t="s">
        <v>83</v>
      </c>
      <c r="AY256" s="172" t="s">
        <v>152</v>
      </c>
      <c r="BK256" s="174">
        <f>BK257</f>
        <v>0</v>
      </c>
    </row>
    <row r="257" spans="1:65" s="2" customFormat="1" ht="24.15" customHeight="1">
      <c r="A257" s="38"/>
      <c r="B257" s="39"/>
      <c r="C257" s="175" t="s">
        <v>1039</v>
      </c>
      <c r="D257" s="175" t="s">
        <v>153</v>
      </c>
      <c r="E257" s="176" t="s">
        <v>2209</v>
      </c>
      <c r="F257" s="177" t="s">
        <v>2210</v>
      </c>
      <c r="G257" s="178" t="s">
        <v>360</v>
      </c>
      <c r="H257" s="179">
        <v>53.558</v>
      </c>
      <c r="I257" s="180"/>
      <c r="J257" s="181">
        <f>ROUND(I257*H257,2)</f>
        <v>0</v>
      </c>
      <c r="K257" s="177" t="s">
        <v>31</v>
      </c>
      <c r="L257" s="43"/>
      <c r="M257" s="182" t="s">
        <v>31</v>
      </c>
      <c r="N257" s="183" t="s">
        <v>47</v>
      </c>
      <c r="O257" s="68"/>
      <c r="P257" s="184">
        <f>O257*H257</f>
        <v>0</v>
      </c>
      <c r="Q257" s="184">
        <v>0</v>
      </c>
      <c r="R257" s="184">
        <f>Q257*H257</f>
        <v>0</v>
      </c>
      <c r="S257" s="184">
        <v>0</v>
      </c>
      <c r="T257" s="185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186" t="s">
        <v>157</v>
      </c>
      <c r="AT257" s="186" t="s">
        <v>153</v>
      </c>
      <c r="AU257" s="186" t="s">
        <v>85</v>
      </c>
      <c r="AY257" s="20" t="s">
        <v>152</v>
      </c>
      <c r="BE257" s="187">
        <f>IF(N257="základní",J257,0)</f>
        <v>0</v>
      </c>
      <c r="BF257" s="187">
        <f>IF(N257="snížená",J257,0)</f>
        <v>0</v>
      </c>
      <c r="BG257" s="187">
        <f>IF(N257="zákl. přenesená",J257,0)</f>
        <v>0</v>
      </c>
      <c r="BH257" s="187">
        <f>IF(N257="sníž. přenesená",J257,0)</f>
        <v>0</v>
      </c>
      <c r="BI257" s="187">
        <f>IF(N257="nulová",J257,0)</f>
        <v>0</v>
      </c>
      <c r="BJ257" s="20" t="s">
        <v>83</v>
      </c>
      <c r="BK257" s="187">
        <f>ROUND(I257*H257,2)</f>
        <v>0</v>
      </c>
      <c r="BL257" s="20" t="s">
        <v>157</v>
      </c>
      <c r="BM257" s="186" t="s">
        <v>2211</v>
      </c>
    </row>
    <row r="258" spans="1:65" s="11" customFormat="1" ht="25.95" customHeight="1">
      <c r="B258" s="161"/>
      <c r="C258" s="162"/>
      <c r="D258" s="163" t="s">
        <v>75</v>
      </c>
      <c r="E258" s="164" t="s">
        <v>1161</v>
      </c>
      <c r="F258" s="164" t="s">
        <v>1162</v>
      </c>
      <c r="G258" s="162"/>
      <c r="H258" s="162"/>
      <c r="I258" s="165"/>
      <c r="J258" s="166">
        <f>BK258</f>
        <v>0</v>
      </c>
      <c r="K258" s="162"/>
      <c r="L258" s="167"/>
      <c r="M258" s="168"/>
      <c r="N258" s="169"/>
      <c r="O258" s="169"/>
      <c r="P258" s="170">
        <f>SUM(P259:P262)</f>
        <v>0</v>
      </c>
      <c r="Q258" s="169"/>
      <c r="R258" s="170">
        <f>SUM(R259:R262)</f>
        <v>0</v>
      </c>
      <c r="S258" s="169"/>
      <c r="T258" s="171">
        <f>SUM(T259:T262)</f>
        <v>0</v>
      </c>
      <c r="AR258" s="172" t="s">
        <v>83</v>
      </c>
      <c r="AT258" s="173" t="s">
        <v>75</v>
      </c>
      <c r="AU258" s="173" t="s">
        <v>76</v>
      </c>
      <c r="AY258" s="172" t="s">
        <v>152</v>
      </c>
      <c r="BK258" s="174">
        <f>SUM(BK259:BK262)</f>
        <v>0</v>
      </c>
    </row>
    <row r="259" spans="1:65" s="2" customFormat="1" ht="24.15" customHeight="1">
      <c r="A259" s="38"/>
      <c r="B259" s="39"/>
      <c r="C259" s="175" t="s">
        <v>1044</v>
      </c>
      <c r="D259" s="175" t="s">
        <v>153</v>
      </c>
      <c r="E259" s="176" t="s">
        <v>1164</v>
      </c>
      <c r="F259" s="177" t="s">
        <v>1165</v>
      </c>
      <c r="G259" s="178" t="s">
        <v>1166</v>
      </c>
      <c r="H259" s="179">
        <v>180.608</v>
      </c>
      <c r="I259" s="180"/>
      <c r="J259" s="181">
        <f>ROUND(I259*H259,2)</f>
        <v>0</v>
      </c>
      <c r="K259" s="177" t="s">
        <v>31</v>
      </c>
      <c r="L259" s="43"/>
      <c r="M259" s="182" t="s">
        <v>31</v>
      </c>
      <c r="N259" s="183" t="s">
        <v>47</v>
      </c>
      <c r="O259" s="68"/>
      <c r="P259" s="184">
        <f>O259*H259</f>
        <v>0</v>
      </c>
      <c r="Q259" s="184">
        <v>0</v>
      </c>
      <c r="R259" s="184">
        <f>Q259*H259</f>
        <v>0</v>
      </c>
      <c r="S259" s="184">
        <v>0</v>
      </c>
      <c r="T259" s="185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186" t="s">
        <v>157</v>
      </c>
      <c r="AT259" s="186" t="s">
        <v>153</v>
      </c>
      <c r="AU259" s="186" t="s">
        <v>83</v>
      </c>
      <c r="AY259" s="20" t="s">
        <v>152</v>
      </c>
      <c r="BE259" s="187">
        <f>IF(N259="základní",J259,0)</f>
        <v>0</v>
      </c>
      <c r="BF259" s="187">
        <f>IF(N259="snížená",J259,0)</f>
        <v>0</v>
      </c>
      <c r="BG259" s="187">
        <f>IF(N259="zákl. přenesená",J259,0)</f>
        <v>0</v>
      </c>
      <c r="BH259" s="187">
        <f>IF(N259="sníž. přenesená",J259,0)</f>
        <v>0</v>
      </c>
      <c r="BI259" s="187">
        <f>IF(N259="nulová",J259,0)</f>
        <v>0</v>
      </c>
      <c r="BJ259" s="20" t="s">
        <v>83</v>
      </c>
      <c r="BK259" s="187">
        <f>ROUND(I259*H259,2)</f>
        <v>0</v>
      </c>
      <c r="BL259" s="20" t="s">
        <v>157</v>
      </c>
      <c r="BM259" s="186" t="s">
        <v>2212</v>
      </c>
    </row>
    <row r="260" spans="1:65" s="13" customFormat="1" ht="10.199999999999999">
      <c r="B260" s="207"/>
      <c r="C260" s="208"/>
      <c r="D260" s="188" t="s">
        <v>210</v>
      </c>
      <c r="E260" s="209" t="s">
        <v>31</v>
      </c>
      <c r="F260" s="210" t="s">
        <v>801</v>
      </c>
      <c r="G260" s="208"/>
      <c r="H260" s="209" t="s">
        <v>31</v>
      </c>
      <c r="I260" s="211"/>
      <c r="J260" s="208"/>
      <c r="K260" s="208"/>
      <c r="L260" s="212"/>
      <c r="M260" s="213"/>
      <c r="N260" s="214"/>
      <c r="O260" s="214"/>
      <c r="P260" s="214"/>
      <c r="Q260" s="214"/>
      <c r="R260" s="214"/>
      <c r="S260" s="214"/>
      <c r="T260" s="215"/>
      <c r="AT260" s="216" t="s">
        <v>210</v>
      </c>
      <c r="AU260" s="216" t="s">
        <v>83</v>
      </c>
      <c r="AV260" s="13" t="s">
        <v>83</v>
      </c>
      <c r="AW260" s="13" t="s">
        <v>38</v>
      </c>
      <c r="AX260" s="13" t="s">
        <v>76</v>
      </c>
      <c r="AY260" s="216" t="s">
        <v>152</v>
      </c>
    </row>
    <row r="261" spans="1:65" s="14" customFormat="1" ht="10.199999999999999">
      <c r="B261" s="217"/>
      <c r="C261" s="218"/>
      <c r="D261" s="188" t="s">
        <v>210</v>
      </c>
      <c r="E261" s="219" t="s">
        <v>31</v>
      </c>
      <c r="F261" s="220" t="s">
        <v>2213</v>
      </c>
      <c r="G261" s="218"/>
      <c r="H261" s="221">
        <v>106.24</v>
      </c>
      <c r="I261" s="222"/>
      <c r="J261" s="218"/>
      <c r="K261" s="218"/>
      <c r="L261" s="223"/>
      <c r="M261" s="224"/>
      <c r="N261" s="225"/>
      <c r="O261" s="225"/>
      <c r="P261" s="225"/>
      <c r="Q261" s="225"/>
      <c r="R261" s="225"/>
      <c r="S261" s="225"/>
      <c r="T261" s="226"/>
      <c r="AT261" s="227" t="s">
        <v>210</v>
      </c>
      <c r="AU261" s="227" t="s">
        <v>83</v>
      </c>
      <c r="AV261" s="14" t="s">
        <v>85</v>
      </c>
      <c r="AW261" s="14" t="s">
        <v>38</v>
      </c>
      <c r="AX261" s="14" t="s">
        <v>76</v>
      </c>
      <c r="AY261" s="227" t="s">
        <v>152</v>
      </c>
    </row>
    <row r="262" spans="1:65" s="14" customFormat="1" ht="10.199999999999999">
      <c r="B262" s="217"/>
      <c r="C262" s="218"/>
      <c r="D262" s="188" t="s">
        <v>210</v>
      </c>
      <c r="E262" s="219" t="s">
        <v>31</v>
      </c>
      <c r="F262" s="220" t="s">
        <v>2214</v>
      </c>
      <c r="G262" s="218"/>
      <c r="H262" s="221">
        <v>180.608</v>
      </c>
      <c r="I262" s="222"/>
      <c r="J262" s="218"/>
      <c r="K262" s="218"/>
      <c r="L262" s="223"/>
      <c r="M262" s="264"/>
      <c r="N262" s="265"/>
      <c r="O262" s="265"/>
      <c r="P262" s="265"/>
      <c r="Q262" s="265"/>
      <c r="R262" s="265"/>
      <c r="S262" s="265"/>
      <c r="T262" s="266"/>
      <c r="AT262" s="227" t="s">
        <v>210</v>
      </c>
      <c r="AU262" s="227" t="s">
        <v>83</v>
      </c>
      <c r="AV262" s="14" t="s">
        <v>85</v>
      </c>
      <c r="AW262" s="14" t="s">
        <v>38</v>
      </c>
      <c r="AX262" s="14" t="s">
        <v>83</v>
      </c>
      <c r="AY262" s="227" t="s">
        <v>152</v>
      </c>
    </row>
    <row r="263" spans="1:65" s="2" customFormat="1" ht="6.9" customHeight="1">
      <c r="A263" s="38"/>
      <c r="B263" s="51"/>
      <c r="C263" s="52"/>
      <c r="D263" s="52"/>
      <c r="E263" s="52"/>
      <c r="F263" s="52"/>
      <c r="G263" s="52"/>
      <c r="H263" s="52"/>
      <c r="I263" s="52"/>
      <c r="J263" s="52"/>
      <c r="K263" s="52"/>
      <c r="L263" s="43"/>
      <c r="M263" s="38"/>
      <c r="O263" s="38"/>
      <c r="P263" s="38"/>
      <c r="Q263" s="38"/>
      <c r="R263" s="38"/>
      <c r="S263" s="38"/>
      <c r="T263" s="38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</row>
  </sheetData>
  <sheetProtection algorithmName="SHA-512" hashValue="P1bSFo+bkbJhbpDJIibxWMFrQfYLbu987FpI7cwxs1RrIDIEHVTAeAOzOyLojpAiRTCfEMei9hACBCGir2sR9Q==" saltValue="y35IgIzot/9kr5peIoF35rXG/uETn/Zb5FBIaWAP42fO7EnN8E/k+qtD41ZVBATLza8wfnNB79O7X+HlWmJ82Q==" spinCount="100000" sheet="1" objects="1" scenarios="1" formatColumns="0" formatRows="0" autoFilter="0"/>
  <autoFilter ref="C89:K262" xr:uid="{00000000-0009-0000-0000-00000A000000}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2:BM92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94"/>
      <c r="M2" s="394"/>
      <c r="N2" s="394"/>
      <c r="O2" s="394"/>
      <c r="P2" s="394"/>
      <c r="Q2" s="394"/>
      <c r="R2" s="394"/>
      <c r="S2" s="394"/>
      <c r="T2" s="394"/>
      <c r="U2" s="394"/>
      <c r="V2" s="394"/>
      <c r="AT2" s="20" t="s">
        <v>123</v>
      </c>
    </row>
    <row r="3" spans="1:46" s="1" customFormat="1" ht="6.9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23"/>
      <c r="AT3" s="20" t="s">
        <v>124</v>
      </c>
    </row>
    <row r="4" spans="1:46" s="1" customFormat="1" ht="24.9" customHeight="1">
      <c r="B4" s="23"/>
      <c r="D4" s="114" t="s">
        <v>128</v>
      </c>
      <c r="L4" s="23"/>
      <c r="M4" s="115" t="s">
        <v>10</v>
      </c>
      <c r="AT4" s="20" t="s">
        <v>4</v>
      </c>
    </row>
    <row r="5" spans="1:46" s="1" customFormat="1" ht="6.9" customHeight="1">
      <c r="B5" s="23"/>
      <c r="L5" s="23"/>
    </row>
    <row r="6" spans="1:46" s="1" customFormat="1" ht="12" customHeight="1">
      <c r="B6" s="23"/>
      <c r="D6" s="116" t="s">
        <v>16</v>
      </c>
      <c r="L6" s="23"/>
    </row>
    <row r="7" spans="1:46" s="1" customFormat="1" ht="16.5" customHeight="1">
      <c r="B7" s="23"/>
      <c r="E7" s="411" t="str">
        <f>'Rekapitulace stavby'!K6</f>
        <v>ÚČOV nát. lab. LB - Odvodnění v areálu Ekotechnického muzea</v>
      </c>
      <c r="F7" s="412"/>
      <c r="G7" s="412"/>
      <c r="H7" s="412"/>
      <c r="L7" s="23"/>
    </row>
    <row r="8" spans="1:46" s="2" customFormat="1" ht="12" customHeight="1">
      <c r="A8" s="38"/>
      <c r="B8" s="43"/>
      <c r="C8" s="38"/>
      <c r="D8" s="116" t="s">
        <v>129</v>
      </c>
      <c r="E8" s="38"/>
      <c r="F8" s="38"/>
      <c r="G8" s="38"/>
      <c r="H8" s="38"/>
      <c r="I8" s="38"/>
      <c r="J8" s="38"/>
      <c r="K8" s="38"/>
      <c r="L8" s="11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pans="1:46" s="2" customFormat="1" ht="16.5" customHeight="1">
      <c r="A9" s="38"/>
      <c r="B9" s="43"/>
      <c r="C9" s="38"/>
      <c r="D9" s="38"/>
      <c r="E9" s="414" t="s">
        <v>2215</v>
      </c>
      <c r="F9" s="413"/>
      <c r="G9" s="413"/>
      <c r="H9" s="413"/>
      <c r="I9" s="38"/>
      <c r="J9" s="38"/>
      <c r="K9" s="38"/>
      <c r="L9" s="11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pans="1:46" s="2" customFormat="1" ht="10.199999999999999">
      <c r="A10" s="38"/>
      <c r="B10" s="43"/>
      <c r="C10" s="38"/>
      <c r="D10" s="38"/>
      <c r="E10" s="38"/>
      <c r="F10" s="38"/>
      <c r="G10" s="38"/>
      <c r="H10" s="38"/>
      <c r="I10" s="38"/>
      <c r="J10" s="38"/>
      <c r="K10" s="38"/>
      <c r="L10" s="11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pans="1:46" s="2" customFormat="1" ht="12" customHeight="1">
      <c r="A11" s="38"/>
      <c r="B11" s="43"/>
      <c r="C11" s="38"/>
      <c r="D11" s="116" t="s">
        <v>18</v>
      </c>
      <c r="E11" s="38"/>
      <c r="F11" s="107" t="s">
        <v>31</v>
      </c>
      <c r="G11" s="38"/>
      <c r="H11" s="38"/>
      <c r="I11" s="116" t="s">
        <v>20</v>
      </c>
      <c r="J11" s="107" t="s">
        <v>31</v>
      </c>
      <c r="K11" s="38"/>
      <c r="L11" s="11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pans="1:46" s="2" customFormat="1" ht="12" customHeight="1">
      <c r="A12" s="38"/>
      <c r="B12" s="43"/>
      <c r="C12" s="38"/>
      <c r="D12" s="116" t="s">
        <v>22</v>
      </c>
      <c r="E12" s="38"/>
      <c r="F12" s="107" t="s">
        <v>23</v>
      </c>
      <c r="G12" s="38"/>
      <c r="H12" s="38"/>
      <c r="I12" s="116" t="s">
        <v>24</v>
      </c>
      <c r="J12" s="118">
        <f>'Rekapitulace stavby'!AN8</f>
        <v>45674</v>
      </c>
      <c r="K12" s="38"/>
      <c r="L12" s="11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pans="1:46" s="2" customFormat="1" ht="10.8" customHeight="1">
      <c r="A13" s="38"/>
      <c r="B13" s="43"/>
      <c r="C13" s="38"/>
      <c r="D13" s="38"/>
      <c r="E13" s="38"/>
      <c r="F13" s="38"/>
      <c r="G13" s="38"/>
      <c r="H13" s="38"/>
      <c r="I13" s="38"/>
      <c r="J13" s="38"/>
      <c r="K13" s="38"/>
      <c r="L13" s="11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pans="1:46" s="2" customFormat="1" ht="12" customHeight="1">
      <c r="A14" s="38"/>
      <c r="B14" s="43"/>
      <c r="C14" s="38"/>
      <c r="D14" s="116" t="s">
        <v>29</v>
      </c>
      <c r="E14" s="38"/>
      <c r="F14" s="38"/>
      <c r="G14" s="38"/>
      <c r="H14" s="38"/>
      <c r="I14" s="116" t="s">
        <v>30</v>
      </c>
      <c r="J14" s="107" t="s">
        <v>31</v>
      </c>
      <c r="K14" s="38"/>
      <c r="L14" s="11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pans="1:46" s="2" customFormat="1" ht="18" customHeight="1">
      <c r="A15" s="38"/>
      <c r="B15" s="43"/>
      <c r="C15" s="38"/>
      <c r="D15" s="38"/>
      <c r="E15" s="107" t="s">
        <v>32</v>
      </c>
      <c r="F15" s="38"/>
      <c r="G15" s="38"/>
      <c r="H15" s="38"/>
      <c r="I15" s="116" t="s">
        <v>33</v>
      </c>
      <c r="J15" s="107" t="s">
        <v>31</v>
      </c>
      <c r="K15" s="38"/>
      <c r="L15" s="11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pans="1:46" s="2" customFormat="1" ht="6.9" customHeight="1">
      <c r="A16" s="38"/>
      <c r="B16" s="43"/>
      <c r="C16" s="38"/>
      <c r="D16" s="38"/>
      <c r="E16" s="38"/>
      <c r="F16" s="38"/>
      <c r="G16" s="38"/>
      <c r="H16" s="38"/>
      <c r="I16" s="38"/>
      <c r="J16" s="38"/>
      <c r="K16" s="38"/>
      <c r="L16" s="11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pans="1:31" s="2" customFormat="1" ht="12" customHeight="1">
      <c r="A17" s="38"/>
      <c r="B17" s="43"/>
      <c r="C17" s="38"/>
      <c r="D17" s="116" t="s">
        <v>34</v>
      </c>
      <c r="E17" s="38"/>
      <c r="F17" s="38"/>
      <c r="G17" s="38"/>
      <c r="H17" s="38"/>
      <c r="I17" s="116" t="s">
        <v>30</v>
      </c>
      <c r="J17" s="33" t="str">
        <f>'Rekapitulace stavby'!AN13</f>
        <v>Vyplň údaj</v>
      </c>
      <c r="K17" s="38"/>
      <c r="L17" s="11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pans="1:31" s="2" customFormat="1" ht="18" customHeight="1">
      <c r="A18" s="38"/>
      <c r="B18" s="43"/>
      <c r="C18" s="38"/>
      <c r="D18" s="38"/>
      <c r="E18" s="415" t="str">
        <f>'Rekapitulace stavby'!E14</f>
        <v>Vyplň údaj</v>
      </c>
      <c r="F18" s="416"/>
      <c r="G18" s="416"/>
      <c r="H18" s="416"/>
      <c r="I18" s="116" t="s">
        <v>33</v>
      </c>
      <c r="J18" s="33" t="str">
        <f>'Rekapitulace stavby'!AN14</f>
        <v>Vyplň údaj</v>
      </c>
      <c r="K18" s="38"/>
      <c r="L18" s="11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pans="1:31" s="2" customFormat="1" ht="6.9" customHeight="1">
      <c r="A19" s="38"/>
      <c r="B19" s="43"/>
      <c r="C19" s="38"/>
      <c r="D19" s="38"/>
      <c r="E19" s="38"/>
      <c r="F19" s="38"/>
      <c r="G19" s="38"/>
      <c r="H19" s="38"/>
      <c r="I19" s="38"/>
      <c r="J19" s="38"/>
      <c r="K19" s="38"/>
      <c r="L19" s="11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pans="1:31" s="2" customFormat="1" ht="12" customHeight="1">
      <c r="A20" s="38"/>
      <c r="B20" s="43"/>
      <c r="C20" s="38"/>
      <c r="D20" s="116" t="s">
        <v>36</v>
      </c>
      <c r="E20" s="38"/>
      <c r="F20" s="38"/>
      <c r="G20" s="38"/>
      <c r="H20" s="38"/>
      <c r="I20" s="116" t="s">
        <v>30</v>
      </c>
      <c r="J20" s="107" t="s">
        <v>31</v>
      </c>
      <c r="K20" s="38"/>
      <c r="L20" s="11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pans="1:31" s="2" customFormat="1" ht="18" customHeight="1">
      <c r="A21" s="38"/>
      <c r="B21" s="43"/>
      <c r="C21" s="38"/>
      <c r="D21" s="38"/>
      <c r="E21" s="107" t="s">
        <v>37</v>
      </c>
      <c r="F21" s="38"/>
      <c r="G21" s="38"/>
      <c r="H21" s="38"/>
      <c r="I21" s="116" t="s">
        <v>33</v>
      </c>
      <c r="J21" s="107" t="s">
        <v>31</v>
      </c>
      <c r="K21" s="38"/>
      <c r="L21" s="11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pans="1:31" s="2" customFormat="1" ht="6.9" customHeight="1">
      <c r="A22" s="38"/>
      <c r="B22" s="43"/>
      <c r="C22" s="38"/>
      <c r="D22" s="38"/>
      <c r="E22" s="38"/>
      <c r="F22" s="38"/>
      <c r="G22" s="38"/>
      <c r="H22" s="38"/>
      <c r="I22" s="38"/>
      <c r="J22" s="38"/>
      <c r="K22" s="38"/>
      <c r="L22" s="11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pans="1:31" s="2" customFormat="1" ht="12" customHeight="1">
      <c r="A23" s="38"/>
      <c r="B23" s="43"/>
      <c r="C23" s="38"/>
      <c r="D23" s="116" t="s">
        <v>39</v>
      </c>
      <c r="E23" s="38"/>
      <c r="F23" s="38"/>
      <c r="G23" s="38"/>
      <c r="H23" s="38"/>
      <c r="I23" s="116" t="s">
        <v>30</v>
      </c>
      <c r="J23" s="107" t="s">
        <v>31</v>
      </c>
      <c r="K23" s="38"/>
      <c r="L23" s="11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pans="1:31" s="2" customFormat="1" ht="18" customHeight="1">
      <c r="A24" s="38"/>
      <c r="B24" s="43"/>
      <c r="C24" s="38"/>
      <c r="D24" s="38"/>
      <c r="E24" s="107" t="s">
        <v>37</v>
      </c>
      <c r="F24" s="38"/>
      <c r="G24" s="38"/>
      <c r="H24" s="38"/>
      <c r="I24" s="116" t="s">
        <v>33</v>
      </c>
      <c r="J24" s="107" t="s">
        <v>31</v>
      </c>
      <c r="K24" s="38"/>
      <c r="L24" s="11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pans="1:31" s="2" customFormat="1" ht="6.9" customHeight="1">
      <c r="A25" s="38"/>
      <c r="B25" s="43"/>
      <c r="C25" s="38"/>
      <c r="D25" s="38"/>
      <c r="E25" s="38"/>
      <c r="F25" s="38"/>
      <c r="G25" s="38"/>
      <c r="H25" s="38"/>
      <c r="I25" s="38"/>
      <c r="J25" s="38"/>
      <c r="K25" s="38"/>
      <c r="L25" s="11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pans="1:31" s="2" customFormat="1" ht="12" customHeight="1">
      <c r="A26" s="38"/>
      <c r="B26" s="43"/>
      <c r="C26" s="38"/>
      <c r="D26" s="116" t="s">
        <v>40</v>
      </c>
      <c r="E26" s="38"/>
      <c r="F26" s="38"/>
      <c r="G26" s="38"/>
      <c r="H26" s="38"/>
      <c r="I26" s="38"/>
      <c r="J26" s="38"/>
      <c r="K26" s="38"/>
      <c r="L26" s="11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pans="1:31" s="8" customFormat="1" ht="47.25" customHeight="1">
      <c r="A27" s="119"/>
      <c r="B27" s="120"/>
      <c r="C27" s="119"/>
      <c r="D27" s="119"/>
      <c r="E27" s="417" t="s">
        <v>41</v>
      </c>
      <c r="F27" s="417"/>
      <c r="G27" s="417"/>
      <c r="H27" s="417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" customHeight="1">
      <c r="A28" s="38"/>
      <c r="B28" s="43"/>
      <c r="C28" s="38"/>
      <c r="D28" s="38"/>
      <c r="E28" s="38"/>
      <c r="F28" s="38"/>
      <c r="G28" s="38"/>
      <c r="H28" s="38"/>
      <c r="I28" s="38"/>
      <c r="J28" s="38"/>
      <c r="K28" s="38"/>
      <c r="L28" s="11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pans="1:31" s="2" customFormat="1" ht="6.9" customHeight="1">
      <c r="A29" s="38"/>
      <c r="B29" s="43"/>
      <c r="C29" s="38"/>
      <c r="D29" s="122"/>
      <c r="E29" s="122"/>
      <c r="F29" s="122"/>
      <c r="G29" s="122"/>
      <c r="H29" s="122"/>
      <c r="I29" s="122"/>
      <c r="J29" s="122"/>
      <c r="K29" s="122"/>
      <c r="L29" s="11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pans="1:31" s="2" customFormat="1" ht="25.35" customHeight="1">
      <c r="A30" s="38"/>
      <c r="B30" s="43"/>
      <c r="C30" s="38"/>
      <c r="D30" s="123" t="s">
        <v>42</v>
      </c>
      <c r="E30" s="38"/>
      <c r="F30" s="38"/>
      <c r="G30" s="38"/>
      <c r="H30" s="38"/>
      <c r="I30" s="38"/>
      <c r="J30" s="124">
        <f>ROUND(J83, 2)</f>
        <v>0</v>
      </c>
      <c r="K30" s="38"/>
      <c r="L30" s="11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pans="1:31" s="2" customFormat="1" ht="6.9" customHeight="1">
      <c r="A31" s="38"/>
      <c r="B31" s="43"/>
      <c r="C31" s="38"/>
      <c r="D31" s="122"/>
      <c r="E31" s="122"/>
      <c r="F31" s="122"/>
      <c r="G31" s="122"/>
      <c r="H31" s="122"/>
      <c r="I31" s="122"/>
      <c r="J31" s="122"/>
      <c r="K31" s="122"/>
      <c r="L31" s="11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pans="1:31" s="2" customFormat="1" ht="14.4" customHeight="1">
      <c r="A32" s="38"/>
      <c r="B32" s="43"/>
      <c r="C32" s="38"/>
      <c r="D32" s="38"/>
      <c r="E32" s="38"/>
      <c r="F32" s="125" t="s">
        <v>44</v>
      </c>
      <c r="G32" s="38"/>
      <c r="H32" s="38"/>
      <c r="I32" s="125" t="s">
        <v>43</v>
      </c>
      <c r="J32" s="125" t="s">
        <v>45</v>
      </c>
      <c r="K32" s="38"/>
      <c r="L32" s="11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pans="1:31" s="2" customFormat="1" ht="14.4" customHeight="1">
      <c r="A33" s="38"/>
      <c r="B33" s="43"/>
      <c r="C33" s="38"/>
      <c r="D33" s="126" t="s">
        <v>46</v>
      </c>
      <c r="E33" s="116" t="s">
        <v>47</v>
      </c>
      <c r="F33" s="127">
        <f>ROUND((SUM(BE83:BE91)),  2)</f>
        <v>0</v>
      </c>
      <c r="G33" s="38"/>
      <c r="H33" s="38"/>
      <c r="I33" s="128">
        <v>0.21</v>
      </c>
      <c r="J33" s="127">
        <f>ROUND(((SUM(BE83:BE91))*I33),  2)</f>
        <v>0</v>
      </c>
      <c r="K33" s="38"/>
      <c r="L33" s="11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pans="1:31" s="2" customFormat="1" ht="14.4" customHeight="1">
      <c r="A34" s="38"/>
      <c r="B34" s="43"/>
      <c r="C34" s="38"/>
      <c r="D34" s="38"/>
      <c r="E34" s="116" t="s">
        <v>48</v>
      </c>
      <c r="F34" s="127">
        <f>ROUND((SUM(BF83:BF91)),  2)</f>
        <v>0</v>
      </c>
      <c r="G34" s="38"/>
      <c r="H34" s="38"/>
      <c r="I34" s="128">
        <v>0.12</v>
      </c>
      <c r="J34" s="127">
        <f>ROUND(((SUM(BF83:BF91))*I34),  2)</f>
        <v>0</v>
      </c>
      <c r="K34" s="38"/>
      <c r="L34" s="11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pans="1:31" s="2" customFormat="1" ht="14.4" hidden="1" customHeight="1">
      <c r="A35" s="38"/>
      <c r="B35" s="43"/>
      <c r="C35" s="38"/>
      <c r="D35" s="38"/>
      <c r="E35" s="116" t="s">
        <v>49</v>
      </c>
      <c r="F35" s="127">
        <f>ROUND((SUM(BG83:BG91)),  2)</f>
        <v>0</v>
      </c>
      <c r="G35" s="38"/>
      <c r="H35" s="38"/>
      <c r="I35" s="128">
        <v>0.21</v>
      </c>
      <c r="J35" s="127">
        <f>0</f>
        <v>0</v>
      </c>
      <c r="K35" s="38"/>
      <c r="L35" s="11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pans="1:31" s="2" customFormat="1" ht="14.4" hidden="1" customHeight="1">
      <c r="A36" s="38"/>
      <c r="B36" s="43"/>
      <c r="C36" s="38"/>
      <c r="D36" s="38"/>
      <c r="E36" s="116" t="s">
        <v>50</v>
      </c>
      <c r="F36" s="127">
        <f>ROUND((SUM(BH83:BH91)),  2)</f>
        <v>0</v>
      </c>
      <c r="G36" s="38"/>
      <c r="H36" s="38"/>
      <c r="I36" s="128">
        <v>0.12</v>
      </c>
      <c r="J36" s="127">
        <f>0</f>
        <v>0</v>
      </c>
      <c r="K36" s="38"/>
      <c r="L36" s="11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pans="1:31" s="2" customFormat="1" ht="14.4" hidden="1" customHeight="1">
      <c r="A37" s="38"/>
      <c r="B37" s="43"/>
      <c r="C37" s="38"/>
      <c r="D37" s="38"/>
      <c r="E37" s="116" t="s">
        <v>51</v>
      </c>
      <c r="F37" s="127">
        <f>ROUND((SUM(BI83:BI91)),  2)</f>
        <v>0</v>
      </c>
      <c r="G37" s="38"/>
      <c r="H37" s="38"/>
      <c r="I37" s="128">
        <v>0</v>
      </c>
      <c r="J37" s="127">
        <f>0</f>
        <v>0</v>
      </c>
      <c r="K37" s="38"/>
      <c r="L37" s="11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pans="1:31" s="2" customFormat="1" ht="6.9" customHeight="1">
      <c r="A38" s="38"/>
      <c r="B38" s="43"/>
      <c r="C38" s="38"/>
      <c r="D38" s="38"/>
      <c r="E38" s="38"/>
      <c r="F38" s="38"/>
      <c r="G38" s="38"/>
      <c r="H38" s="38"/>
      <c r="I38" s="38"/>
      <c r="J38" s="38"/>
      <c r="K38" s="38"/>
      <c r="L38" s="11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pans="1:31" s="2" customFormat="1" ht="25.35" customHeight="1">
      <c r="A39" s="38"/>
      <c r="B39" s="43"/>
      <c r="C39" s="129"/>
      <c r="D39" s="130" t="s">
        <v>52</v>
      </c>
      <c r="E39" s="131"/>
      <c r="F39" s="131"/>
      <c r="G39" s="132" t="s">
        <v>53</v>
      </c>
      <c r="H39" s="133" t="s">
        <v>54</v>
      </c>
      <c r="I39" s="131"/>
      <c r="J39" s="134">
        <f>SUM(J30:J37)</f>
        <v>0</v>
      </c>
      <c r="K39" s="135"/>
      <c r="L39" s="11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pans="1:31" s="2" customFormat="1" ht="14.4" customHeight="1">
      <c r="A40" s="38"/>
      <c r="B40" s="136"/>
      <c r="C40" s="137"/>
      <c r="D40" s="137"/>
      <c r="E40" s="137"/>
      <c r="F40" s="137"/>
      <c r="G40" s="137"/>
      <c r="H40" s="137"/>
      <c r="I40" s="137"/>
      <c r="J40" s="137"/>
      <c r="K40" s="137"/>
      <c r="L40" s="11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pans="1:31" s="2" customFormat="1" ht="6.9" customHeight="1">
      <c r="A44" s="38"/>
      <c r="B44" s="138"/>
      <c r="C44" s="139"/>
      <c r="D44" s="139"/>
      <c r="E44" s="139"/>
      <c r="F44" s="139"/>
      <c r="G44" s="139"/>
      <c r="H44" s="139"/>
      <c r="I44" s="139"/>
      <c r="J44" s="139"/>
      <c r="K44" s="139"/>
      <c r="L44" s="11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pans="1:31" s="2" customFormat="1" ht="24.9" customHeight="1">
      <c r="A45" s="38"/>
      <c r="B45" s="39"/>
      <c r="C45" s="26" t="s">
        <v>133</v>
      </c>
      <c r="D45" s="40"/>
      <c r="E45" s="40"/>
      <c r="F45" s="40"/>
      <c r="G45" s="40"/>
      <c r="H45" s="40"/>
      <c r="I45" s="40"/>
      <c r="J45" s="40"/>
      <c r="K45" s="40"/>
      <c r="L45" s="11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pans="1:31" s="2" customFormat="1" ht="6.9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1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pans="1:3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1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pans="1:31" s="2" customFormat="1" ht="16.5" customHeight="1">
      <c r="A48" s="38"/>
      <c r="B48" s="39"/>
      <c r="C48" s="40"/>
      <c r="D48" s="40"/>
      <c r="E48" s="418" t="str">
        <f>E7</f>
        <v>ÚČOV nát. lab. LB - Odvodnění v areálu Ekotechnického muzea</v>
      </c>
      <c r="F48" s="419"/>
      <c r="G48" s="419"/>
      <c r="H48" s="419"/>
      <c r="I48" s="40"/>
      <c r="J48" s="40"/>
      <c r="K48" s="40"/>
      <c r="L48" s="11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pans="1:47" s="2" customFormat="1" ht="12" customHeight="1">
      <c r="A49" s="38"/>
      <c r="B49" s="39"/>
      <c r="C49" s="32" t="s">
        <v>129</v>
      </c>
      <c r="D49" s="40"/>
      <c r="E49" s="40"/>
      <c r="F49" s="40"/>
      <c r="G49" s="40"/>
      <c r="H49" s="40"/>
      <c r="I49" s="40"/>
      <c r="J49" s="40"/>
      <c r="K49" s="40"/>
      <c r="L49" s="11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pans="1:47" s="2" customFormat="1" ht="16.5" customHeight="1">
      <c r="A50" s="38"/>
      <c r="B50" s="39"/>
      <c r="C50" s="40"/>
      <c r="D50" s="40"/>
      <c r="E50" s="372" t="str">
        <f>E9</f>
        <v>VRN - Vedlejší rozpočtové náklady</v>
      </c>
      <c r="F50" s="420"/>
      <c r="G50" s="420"/>
      <c r="H50" s="420"/>
      <c r="I50" s="40"/>
      <c r="J50" s="40"/>
      <c r="K50" s="40"/>
      <c r="L50" s="11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pans="1:47" s="2" customFormat="1" ht="6.9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1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pans="1:47" s="2" customFormat="1" ht="12" customHeight="1">
      <c r="A52" s="38"/>
      <c r="B52" s="39"/>
      <c r="C52" s="32" t="s">
        <v>22</v>
      </c>
      <c r="D52" s="40"/>
      <c r="E52" s="40"/>
      <c r="F52" s="30" t="str">
        <f>F12</f>
        <v>Praha 6, k.ú. Bubeneč</v>
      </c>
      <c r="G52" s="40"/>
      <c r="H52" s="40"/>
      <c r="I52" s="32" t="s">
        <v>24</v>
      </c>
      <c r="J52" s="63">
        <f>IF(J12="","",J12)</f>
        <v>45674</v>
      </c>
      <c r="K52" s="40"/>
      <c r="L52" s="11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pans="1:47" s="2" customFormat="1" ht="6.9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1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pans="1:47" s="2" customFormat="1" ht="25.65" customHeight="1">
      <c r="A54" s="38"/>
      <c r="B54" s="39"/>
      <c r="C54" s="32" t="s">
        <v>29</v>
      </c>
      <c r="D54" s="40"/>
      <c r="E54" s="40"/>
      <c r="F54" s="30" t="str">
        <f>E15</f>
        <v>Hlavní město Praha</v>
      </c>
      <c r="G54" s="40"/>
      <c r="H54" s="40"/>
      <c r="I54" s="32" t="s">
        <v>36</v>
      </c>
      <c r="J54" s="36" t="str">
        <f>E21</f>
        <v>SWECO Hydroprojekt a.s.</v>
      </c>
      <c r="K54" s="40"/>
      <c r="L54" s="11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pans="1:47" s="2" customFormat="1" ht="25.65" customHeight="1">
      <c r="A55" s="38"/>
      <c r="B55" s="39"/>
      <c r="C55" s="32" t="s">
        <v>34</v>
      </c>
      <c r="D55" s="40"/>
      <c r="E55" s="40"/>
      <c r="F55" s="30" t="str">
        <f>IF(E18="","",E18)</f>
        <v>Vyplň údaj</v>
      </c>
      <c r="G55" s="40"/>
      <c r="H55" s="40"/>
      <c r="I55" s="32" t="s">
        <v>39</v>
      </c>
      <c r="J55" s="36" t="str">
        <f>E24</f>
        <v>SWECO Hydroprojekt a.s.</v>
      </c>
      <c r="K55" s="40"/>
      <c r="L55" s="11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pans="1:47" s="2" customFormat="1" ht="10.35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1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pans="1:47" s="2" customFormat="1" ht="29.25" customHeight="1">
      <c r="A57" s="38"/>
      <c r="B57" s="39"/>
      <c r="C57" s="140" t="s">
        <v>134</v>
      </c>
      <c r="D57" s="141"/>
      <c r="E57" s="141"/>
      <c r="F57" s="141"/>
      <c r="G57" s="141"/>
      <c r="H57" s="141"/>
      <c r="I57" s="141"/>
      <c r="J57" s="142" t="s">
        <v>135</v>
      </c>
      <c r="K57" s="141"/>
      <c r="L57" s="11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pans="1:47" s="2" customFormat="1" ht="10.35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1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pans="1:47" s="2" customFormat="1" ht="22.8" customHeight="1">
      <c r="A59" s="38"/>
      <c r="B59" s="39"/>
      <c r="C59" s="143" t="s">
        <v>74</v>
      </c>
      <c r="D59" s="40"/>
      <c r="E59" s="40"/>
      <c r="F59" s="40"/>
      <c r="G59" s="40"/>
      <c r="H59" s="40"/>
      <c r="I59" s="40"/>
      <c r="J59" s="81">
        <f>J83</f>
        <v>0</v>
      </c>
      <c r="K59" s="40"/>
      <c r="L59" s="11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20" t="s">
        <v>124</v>
      </c>
    </row>
    <row r="60" spans="1:47" s="9" customFormat="1" ht="24.9" customHeight="1">
      <c r="B60" s="144"/>
      <c r="C60" s="145"/>
      <c r="D60" s="146" t="s">
        <v>2216</v>
      </c>
      <c r="E60" s="147"/>
      <c r="F60" s="147"/>
      <c r="G60" s="147"/>
      <c r="H60" s="147"/>
      <c r="I60" s="147"/>
      <c r="J60" s="148">
        <f>J84</f>
        <v>0</v>
      </c>
      <c r="K60" s="145"/>
      <c r="L60" s="149"/>
    </row>
    <row r="61" spans="1:47" s="9" customFormat="1" ht="24.9" customHeight="1">
      <c r="B61" s="144"/>
      <c r="C61" s="145"/>
      <c r="D61" s="146" t="s">
        <v>2217</v>
      </c>
      <c r="E61" s="147"/>
      <c r="F61" s="147"/>
      <c r="G61" s="147"/>
      <c r="H61" s="147"/>
      <c r="I61" s="147"/>
      <c r="J61" s="148">
        <f>J86</f>
        <v>0</v>
      </c>
      <c r="K61" s="145"/>
      <c r="L61" s="149"/>
    </row>
    <row r="62" spans="1:47" s="9" customFormat="1" ht="24.9" customHeight="1">
      <c r="B62" s="144"/>
      <c r="C62" s="145"/>
      <c r="D62" s="146" t="s">
        <v>2218</v>
      </c>
      <c r="E62" s="147"/>
      <c r="F62" s="147"/>
      <c r="G62" s="147"/>
      <c r="H62" s="147"/>
      <c r="I62" s="147"/>
      <c r="J62" s="148">
        <f>J88</f>
        <v>0</v>
      </c>
      <c r="K62" s="145"/>
      <c r="L62" s="149"/>
    </row>
    <row r="63" spans="1:47" s="9" customFormat="1" ht="24.9" customHeight="1">
      <c r="B63" s="144"/>
      <c r="C63" s="145"/>
      <c r="D63" s="146" t="s">
        <v>2219</v>
      </c>
      <c r="E63" s="147"/>
      <c r="F63" s="147"/>
      <c r="G63" s="147"/>
      <c r="H63" s="147"/>
      <c r="I63" s="147"/>
      <c r="J63" s="148">
        <f>J90</f>
        <v>0</v>
      </c>
      <c r="K63" s="145"/>
      <c r="L63" s="149"/>
    </row>
    <row r="64" spans="1:47" s="2" customFormat="1" ht="21.75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17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pans="1:31" s="2" customFormat="1" ht="6.9" customHeight="1">
      <c r="A65" s="38"/>
      <c r="B65" s="51"/>
      <c r="C65" s="52"/>
      <c r="D65" s="52"/>
      <c r="E65" s="52"/>
      <c r="F65" s="52"/>
      <c r="G65" s="52"/>
      <c r="H65" s="52"/>
      <c r="I65" s="52"/>
      <c r="J65" s="52"/>
      <c r="K65" s="52"/>
      <c r="L65" s="117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pans="1:31" s="2" customFormat="1" ht="6.9" customHeight="1">
      <c r="A69" s="38"/>
      <c r="B69" s="53"/>
      <c r="C69" s="54"/>
      <c r="D69" s="54"/>
      <c r="E69" s="54"/>
      <c r="F69" s="54"/>
      <c r="G69" s="54"/>
      <c r="H69" s="54"/>
      <c r="I69" s="54"/>
      <c r="J69" s="54"/>
      <c r="K69" s="54"/>
      <c r="L69" s="11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pans="1:31" s="2" customFormat="1" ht="24.9" customHeight="1">
      <c r="A70" s="38"/>
      <c r="B70" s="39"/>
      <c r="C70" s="26" t="s">
        <v>137</v>
      </c>
      <c r="D70" s="40"/>
      <c r="E70" s="40"/>
      <c r="F70" s="40"/>
      <c r="G70" s="40"/>
      <c r="H70" s="40"/>
      <c r="I70" s="40"/>
      <c r="J70" s="40"/>
      <c r="K70" s="40"/>
      <c r="L70" s="11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pans="1:31" s="2" customFormat="1" ht="6.9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1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pans="1:31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1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pans="1:31" s="2" customFormat="1" ht="16.5" customHeight="1">
      <c r="A73" s="38"/>
      <c r="B73" s="39"/>
      <c r="C73" s="40"/>
      <c r="D73" s="40"/>
      <c r="E73" s="418" t="str">
        <f>E7</f>
        <v>ÚČOV nát. lab. LB - Odvodnění v areálu Ekotechnického muzea</v>
      </c>
      <c r="F73" s="419"/>
      <c r="G73" s="419"/>
      <c r="H73" s="419"/>
      <c r="I73" s="40"/>
      <c r="J73" s="40"/>
      <c r="K73" s="40"/>
      <c r="L73" s="11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pans="1:31" s="2" customFormat="1" ht="12" customHeight="1">
      <c r="A74" s="38"/>
      <c r="B74" s="39"/>
      <c r="C74" s="32" t="s">
        <v>129</v>
      </c>
      <c r="D74" s="40"/>
      <c r="E74" s="40"/>
      <c r="F74" s="40"/>
      <c r="G74" s="40"/>
      <c r="H74" s="40"/>
      <c r="I74" s="40"/>
      <c r="J74" s="40"/>
      <c r="K74" s="40"/>
      <c r="L74" s="11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pans="1:31" s="2" customFormat="1" ht="16.5" customHeight="1">
      <c r="A75" s="38"/>
      <c r="B75" s="39"/>
      <c r="C75" s="40"/>
      <c r="D75" s="40"/>
      <c r="E75" s="372" t="str">
        <f>E9</f>
        <v>VRN - Vedlejší rozpočtové náklady</v>
      </c>
      <c r="F75" s="420"/>
      <c r="G75" s="420"/>
      <c r="H75" s="420"/>
      <c r="I75" s="40"/>
      <c r="J75" s="40"/>
      <c r="K75" s="40"/>
      <c r="L75" s="11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pans="1:31" s="2" customFormat="1" ht="6.9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1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pans="1:31" s="2" customFormat="1" ht="12" customHeight="1">
      <c r="A77" s="38"/>
      <c r="B77" s="39"/>
      <c r="C77" s="32" t="s">
        <v>22</v>
      </c>
      <c r="D77" s="40"/>
      <c r="E77" s="40"/>
      <c r="F77" s="30" t="str">
        <f>F12</f>
        <v>Praha 6, k.ú. Bubeneč</v>
      </c>
      <c r="G77" s="40"/>
      <c r="H77" s="40"/>
      <c r="I77" s="32" t="s">
        <v>24</v>
      </c>
      <c r="J77" s="63">
        <f>IF(J12="","",J12)</f>
        <v>45674</v>
      </c>
      <c r="K77" s="40"/>
      <c r="L77" s="11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pans="1:31" s="2" customFormat="1" ht="6.9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1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pans="1:31" s="2" customFormat="1" ht="25.65" customHeight="1">
      <c r="A79" s="38"/>
      <c r="B79" s="39"/>
      <c r="C79" s="32" t="s">
        <v>29</v>
      </c>
      <c r="D79" s="40"/>
      <c r="E79" s="40"/>
      <c r="F79" s="30" t="str">
        <f>E15</f>
        <v>Hlavní město Praha</v>
      </c>
      <c r="G79" s="40"/>
      <c r="H79" s="40"/>
      <c r="I79" s="32" t="s">
        <v>36</v>
      </c>
      <c r="J79" s="36" t="str">
        <f>E21</f>
        <v>SWECO Hydroprojekt a.s.</v>
      </c>
      <c r="K79" s="40"/>
      <c r="L79" s="11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pans="1:31" s="2" customFormat="1" ht="25.65" customHeight="1">
      <c r="A80" s="38"/>
      <c r="B80" s="39"/>
      <c r="C80" s="32" t="s">
        <v>34</v>
      </c>
      <c r="D80" s="40"/>
      <c r="E80" s="40"/>
      <c r="F80" s="30" t="str">
        <f>IF(E18="","",E18)</f>
        <v>Vyplň údaj</v>
      </c>
      <c r="G80" s="40"/>
      <c r="H80" s="40"/>
      <c r="I80" s="32" t="s">
        <v>39</v>
      </c>
      <c r="J80" s="36" t="str">
        <f>E24</f>
        <v>SWECO Hydroprojekt a.s.</v>
      </c>
      <c r="K80" s="40"/>
      <c r="L80" s="11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pans="1:65" s="2" customFormat="1" ht="10.35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1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pans="1:65" s="10" customFormat="1" ht="29.25" customHeight="1">
      <c r="A82" s="150"/>
      <c r="B82" s="151"/>
      <c r="C82" s="152" t="s">
        <v>138</v>
      </c>
      <c r="D82" s="153" t="s">
        <v>61</v>
      </c>
      <c r="E82" s="153" t="s">
        <v>57</v>
      </c>
      <c r="F82" s="153" t="s">
        <v>58</v>
      </c>
      <c r="G82" s="153" t="s">
        <v>139</v>
      </c>
      <c r="H82" s="153" t="s">
        <v>140</v>
      </c>
      <c r="I82" s="153" t="s">
        <v>141</v>
      </c>
      <c r="J82" s="153" t="s">
        <v>135</v>
      </c>
      <c r="K82" s="154" t="s">
        <v>142</v>
      </c>
      <c r="L82" s="155"/>
      <c r="M82" s="72" t="s">
        <v>31</v>
      </c>
      <c r="N82" s="73" t="s">
        <v>46</v>
      </c>
      <c r="O82" s="73" t="s">
        <v>143</v>
      </c>
      <c r="P82" s="73" t="s">
        <v>144</v>
      </c>
      <c r="Q82" s="73" t="s">
        <v>145</v>
      </c>
      <c r="R82" s="73" t="s">
        <v>146</v>
      </c>
      <c r="S82" s="73" t="s">
        <v>147</v>
      </c>
      <c r="T82" s="74" t="s">
        <v>148</v>
      </c>
      <c r="U82" s="150"/>
      <c r="V82" s="150"/>
      <c r="W82" s="150"/>
      <c r="X82" s="150"/>
      <c r="Y82" s="150"/>
      <c r="Z82" s="150"/>
      <c r="AA82" s="150"/>
      <c r="AB82" s="150"/>
      <c r="AC82" s="150"/>
      <c r="AD82" s="150"/>
      <c r="AE82" s="150"/>
    </row>
    <row r="83" spans="1:65" s="2" customFormat="1" ht="22.8" customHeight="1">
      <c r="A83" s="38"/>
      <c r="B83" s="39"/>
      <c r="C83" s="79" t="s">
        <v>149</v>
      </c>
      <c r="D83" s="40"/>
      <c r="E83" s="40"/>
      <c r="F83" s="40"/>
      <c r="G83" s="40"/>
      <c r="H83" s="40"/>
      <c r="I83" s="40"/>
      <c r="J83" s="156">
        <f>BK83</f>
        <v>0</v>
      </c>
      <c r="K83" s="40"/>
      <c r="L83" s="43"/>
      <c r="M83" s="75"/>
      <c r="N83" s="157"/>
      <c r="O83" s="76"/>
      <c r="P83" s="158">
        <f>P84+P86+P88+P90</f>
        <v>0</v>
      </c>
      <c r="Q83" s="76"/>
      <c r="R83" s="158">
        <f>R84+R86+R88+R90</f>
        <v>0</v>
      </c>
      <c r="S83" s="76"/>
      <c r="T83" s="159">
        <f>T84+T86+T88+T90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20" t="s">
        <v>75</v>
      </c>
      <c r="AU83" s="20" t="s">
        <v>124</v>
      </c>
      <c r="BK83" s="160">
        <f>BK84+BK86+BK88+BK90</f>
        <v>0</v>
      </c>
    </row>
    <row r="84" spans="1:65" s="11" customFormat="1" ht="25.95" customHeight="1">
      <c r="B84" s="161"/>
      <c r="C84" s="162"/>
      <c r="D84" s="163" t="s">
        <v>75</v>
      </c>
      <c r="E84" s="164" t="s">
        <v>2220</v>
      </c>
      <c r="F84" s="164" t="s">
        <v>2221</v>
      </c>
      <c r="G84" s="162"/>
      <c r="H84" s="162"/>
      <c r="I84" s="165"/>
      <c r="J84" s="166">
        <f>BK84</f>
        <v>0</v>
      </c>
      <c r="K84" s="162"/>
      <c r="L84" s="167"/>
      <c r="M84" s="168"/>
      <c r="N84" s="169"/>
      <c r="O84" s="169"/>
      <c r="P84" s="170">
        <f>P85</f>
        <v>0</v>
      </c>
      <c r="Q84" s="169"/>
      <c r="R84" s="170">
        <f>R85</f>
        <v>0</v>
      </c>
      <c r="S84" s="169"/>
      <c r="T84" s="171">
        <f>T85</f>
        <v>0</v>
      </c>
      <c r="AR84" s="172" t="s">
        <v>157</v>
      </c>
      <c r="AT84" s="173" t="s">
        <v>75</v>
      </c>
      <c r="AU84" s="173" t="s">
        <v>76</v>
      </c>
      <c r="AY84" s="172" t="s">
        <v>152</v>
      </c>
      <c r="BK84" s="174">
        <f>BK85</f>
        <v>0</v>
      </c>
    </row>
    <row r="85" spans="1:65" s="2" customFormat="1" ht="16.5" customHeight="1">
      <c r="A85" s="38"/>
      <c r="B85" s="39"/>
      <c r="C85" s="175" t="s">
        <v>83</v>
      </c>
      <c r="D85" s="175" t="s">
        <v>153</v>
      </c>
      <c r="E85" s="176" t="s">
        <v>2222</v>
      </c>
      <c r="F85" s="177" t="s">
        <v>2223</v>
      </c>
      <c r="G85" s="178" t="s">
        <v>156</v>
      </c>
      <c r="H85" s="179">
        <v>1</v>
      </c>
      <c r="I85" s="180"/>
      <c r="J85" s="181">
        <f>ROUND(I85*H85,2)</f>
        <v>0</v>
      </c>
      <c r="K85" s="177" t="s">
        <v>31</v>
      </c>
      <c r="L85" s="43"/>
      <c r="M85" s="182" t="s">
        <v>31</v>
      </c>
      <c r="N85" s="183" t="s">
        <v>47</v>
      </c>
      <c r="O85" s="68"/>
      <c r="P85" s="184">
        <f>O85*H85</f>
        <v>0</v>
      </c>
      <c r="Q85" s="184">
        <v>0</v>
      </c>
      <c r="R85" s="184">
        <f>Q85*H85</f>
        <v>0</v>
      </c>
      <c r="S85" s="184">
        <v>0</v>
      </c>
      <c r="T85" s="185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186" t="s">
        <v>2224</v>
      </c>
      <c r="AT85" s="186" t="s">
        <v>153</v>
      </c>
      <c r="AU85" s="186" t="s">
        <v>83</v>
      </c>
      <c r="AY85" s="20" t="s">
        <v>152</v>
      </c>
      <c r="BE85" s="187">
        <f>IF(N85="základní",J85,0)</f>
        <v>0</v>
      </c>
      <c r="BF85" s="187">
        <f>IF(N85="snížená",J85,0)</f>
        <v>0</v>
      </c>
      <c r="BG85" s="187">
        <f>IF(N85="zákl. přenesená",J85,0)</f>
        <v>0</v>
      </c>
      <c r="BH85" s="187">
        <f>IF(N85="sníž. přenesená",J85,0)</f>
        <v>0</v>
      </c>
      <c r="BI85" s="187">
        <f>IF(N85="nulová",J85,0)</f>
        <v>0</v>
      </c>
      <c r="BJ85" s="20" t="s">
        <v>83</v>
      </c>
      <c r="BK85" s="187">
        <f>ROUND(I85*H85,2)</f>
        <v>0</v>
      </c>
      <c r="BL85" s="20" t="s">
        <v>2224</v>
      </c>
      <c r="BM85" s="186" t="s">
        <v>2225</v>
      </c>
    </row>
    <row r="86" spans="1:65" s="11" customFormat="1" ht="25.95" customHeight="1">
      <c r="B86" s="161"/>
      <c r="C86" s="162"/>
      <c r="D86" s="163" t="s">
        <v>75</v>
      </c>
      <c r="E86" s="164" t="s">
        <v>2226</v>
      </c>
      <c r="F86" s="164" t="s">
        <v>2227</v>
      </c>
      <c r="G86" s="162"/>
      <c r="H86" s="162"/>
      <c r="I86" s="165"/>
      <c r="J86" s="166">
        <f>BK86</f>
        <v>0</v>
      </c>
      <c r="K86" s="162"/>
      <c r="L86" s="167"/>
      <c r="M86" s="168"/>
      <c r="N86" s="169"/>
      <c r="O86" s="169"/>
      <c r="P86" s="170">
        <f>P87</f>
        <v>0</v>
      </c>
      <c r="Q86" s="169"/>
      <c r="R86" s="170">
        <f>R87</f>
        <v>0</v>
      </c>
      <c r="S86" s="169"/>
      <c r="T86" s="171">
        <f>T87</f>
        <v>0</v>
      </c>
      <c r="AR86" s="172" t="s">
        <v>157</v>
      </c>
      <c r="AT86" s="173" t="s">
        <v>75</v>
      </c>
      <c r="AU86" s="173" t="s">
        <v>76</v>
      </c>
      <c r="AY86" s="172" t="s">
        <v>152</v>
      </c>
      <c r="BK86" s="174">
        <f>BK87</f>
        <v>0</v>
      </c>
    </row>
    <row r="87" spans="1:65" s="2" customFormat="1" ht="16.5" customHeight="1">
      <c r="A87" s="38"/>
      <c r="B87" s="39"/>
      <c r="C87" s="175" t="s">
        <v>85</v>
      </c>
      <c r="D87" s="175" t="s">
        <v>153</v>
      </c>
      <c r="E87" s="176" t="s">
        <v>2228</v>
      </c>
      <c r="F87" s="177" t="s">
        <v>2227</v>
      </c>
      <c r="G87" s="178" t="s">
        <v>156</v>
      </c>
      <c r="H87" s="179">
        <v>1</v>
      </c>
      <c r="I87" s="180"/>
      <c r="J87" s="181">
        <f>ROUND(I87*H87,2)</f>
        <v>0</v>
      </c>
      <c r="K87" s="177" t="s">
        <v>31</v>
      </c>
      <c r="L87" s="43"/>
      <c r="M87" s="182" t="s">
        <v>31</v>
      </c>
      <c r="N87" s="183" t="s">
        <v>47</v>
      </c>
      <c r="O87" s="68"/>
      <c r="P87" s="184">
        <f>O87*H87</f>
        <v>0</v>
      </c>
      <c r="Q87" s="184">
        <v>0</v>
      </c>
      <c r="R87" s="184">
        <f>Q87*H87</f>
        <v>0</v>
      </c>
      <c r="S87" s="184">
        <v>0</v>
      </c>
      <c r="T87" s="185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186" t="s">
        <v>157</v>
      </c>
      <c r="AT87" s="186" t="s">
        <v>153</v>
      </c>
      <c r="AU87" s="186" t="s">
        <v>83</v>
      </c>
      <c r="AY87" s="20" t="s">
        <v>152</v>
      </c>
      <c r="BE87" s="187">
        <f>IF(N87="základní",J87,0)</f>
        <v>0</v>
      </c>
      <c r="BF87" s="187">
        <f>IF(N87="snížená",J87,0)</f>
        <v>0</v>
      </c>
      <c r="BG87" s="187">
        <f>IF(N87="zákl. přenesená",J87,0)</f>
        <v>0</v>
      </c>
      <c r="BH87" s="187">
        <f>IF(N87="sníž. přenesená",J87,0)</f>
        <v>0</v>
      </c>
      <c r="BI87" s="187">
        <f>IF(N87="nulová",J87,0)</f>
        <v>0</v>
      </c>
      <c r="BJ87" s="20" t="s">
        <v>83</v>
      </c>
      <c r="BK87" s="187">
        <f>ROUND(I87*H87,2)</f>
        <v>0</v>
      </c>
      <c r="BL87" s="20" t="s">
        <v>157</v>
      </c>
      <c r="BM87" s="186" t="s">
        <v>2229</v>
      </c>
    </row>
    <row r="88" spans="1:65" s="11" customFormat="1" ht="25.95" customHeight="1">
      <c r="B88" s="161"/>
      <c r="C88" s="162"/>
      <c r="D88" s="163" t="s">
        <v>75</v>
      </c>
      <c r="E88" s="164" t="s">
        <v>2230</v>
      </c>
      <c r="F88" s="164" t="s">
        <v>2231</v>
      </c>
      <c r="G88" s="162"/>
      <c r="H88" s="162"/>
      <c r="I88" s="165"/>
      <c r="J88" s="166">
        <f>BK88</f>
        <v>0</v>
      </c>
      <c r="K88" s="162"/>
      <c r="L88" s="167"/>
      <c r="M88" s="168"/>
      <c r="N88" s="169"/>
      <c r="O88" s="169"/>
      <c r="P88" s="170">
        <f>P89</f>
        <v>0</v>
      </c>
      <c r="Q88" s="169"/>
      <c r="R88" s="170">
        <f>R89</f>
        <v>0</v>
      </c>
      <c r="S88" s="169"/>
      <c r="T88" s="171">
        <f>T89</f>
        <v>0</v>
      </c>
      <c r="AR88" s="172" t="s">
        <v>157</v>
      </c>
      <c r="AT88" s="173" t="s">
        <v>75</v>
      </c>
      <c r="AU88" s="173" t="s">
        <v>76</v>
      </c>
      <c r="AY88" s="172" t="s">
        <v>152</v>
      </c>
      <c r="BK88" s="174">
        <f>BK89</f>
        <v>0</v>
      </c>
    </row>
    <row r="89" spans="1:65" s="2" customFormat="1" ht="16.5" customHeight="1">
      <c r="A89" s="38"/>
      <c r="B89" s="39"/>
      <c r="C89" s="175" t="s">
        <v>165</v>
      </c>
      <c r="D89" s="175" t="s">
        <v>153</v>
      </c>
      <c r="E89" s="176" t="s">
        <v>2232</v>
      </c>
      <c r="F89" s="177" t="s">
        <v>2231</v>
      </c>
      <c r="G89" s="178" t="s">
        <v>156</v>
      </c>
      <c r="H89" s="179">
        <v>1</v>
      </c>
      <c r="I89" s="180"/>
      <c r="J89" s="181">
        <f>ROUND(I89*H89,2)</f>
        <v>0</v>
      </c>
      <c r="K89" s="177" t="s">
        <v>31</v>
      </c>
      <c r="L89" s="43"/>
      <c r="M89" s="182" t="s">
        <v>31</v>
      </c>
      <c r="N89" s="183" t="s">
        <v>47</v>
      </c>
      <c r="O89" s="68"/>
      <c r="P89" s="184">
        <f>O89*H89</f>
        <v>0</v>
      </c>
      <c r="Q89" s="184">
        <v>0</v>
      </c>
      <c r="R89" s="184">
        <f>Q89*H89</f>
        <v>0</v>
      </c>
      <c r="S89" s="184">
        <v>0</v>
      </c>
      <c r="T89" s="185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186" t="s">
        <v>157</v>
      </c>
      <c r="AT89" s="186" t="s">
        <v>153</v>
      </c>
      <c r="AU89" s="186" t="s">
        <v>83</v>
      </c>
      <c r="AY89" s="20" t="s">
        <v>152</v>
      </c>
      <c r="BE89" s="187">
        <f>IF(N89="základní",J89,0)</f>
        <v>0</v>
      </c>
      <c r="BF89" s="187">
        <f>IF(N89="snížená",J89,0)</f>
        <v>0</v>
      </c>
      <c r="BG89" s="187">
        <f>IF(N89="zákl. přenesená",J89,0)</f>
        <v>0</v>
      </c>
      <c r="BH89" s="187">
        <f>IF(N89="sníž. přenesená",J89,0)</f>
        <v>0</v>
      </c>
      <c r="BI89" s="187">
        <f>IF(N89="nulová",J89,0)</f>
        <v>0</v>
      </c>
      <c r="BJ89" s="20" t="s">
        <v>83</v>
      </c>
      <c r="BK89" s="187">
        <f>ROUND(I89*H89,2)</f>
        <v>0</v>
      </c>
      <c r="BL89" s="20" t="s">
        <v>157</v>
      </c>
      <c r="BM89" s="186" t="s">
        <v>2233</v>
      </c>
    </row>
    <row r="90" spans="1:65" s="11" customFormat="1" ht="25.95" customHeight="1">
      <c r="B90" s="161"/>
      <c r="C90" s="162"/>
      <c r="D90" s="163" t="s">
        <v>75</v>
      </c>
      <c r="E90" s="164" t="s">
        <v>2234</v>
      </c>
      <c r="F90" s="164" t="s">
        <v>126</v>
      </c>
      <c r="G90" s="162"/>
      <c r="H90" s="162"/>
      <c r="I90" s="165"/>
      <c r="J90" s="166">
        <f>BK90</f>
        <v>0</v>
      </c>
      <c r="K90" s="162"/>
      <c r="L90" s="167"/>
      <c r="M90" s="168"/>
      <c r="N90" s="169"/>
      <c r="O90" s="169"/>
      <c r="P90" s="170">
        <f>P91</f>
        <v>0</v>
      </c>
      <c r="Q90" s="169"/>
      <c r="R90" s="170">
        <f>R91</f>
        <v>0</v>
      </c>
      <c r="S90" s="169"/>
      <c r="T90" s="171">
        <f>T91</f>
        <v>0</v>
      </c>
      <c r="AR90" s="172" t="s">
        <v>157</v>
      </c>
      <c r="AT90" s="173" t="s">
        <v>75</v>
      </c>
      <c r="AU90" s="173" t="s">
        <v>76</v>
      </c>
      <c r="AY90" s="172" t="s">
        <v>152</v>
      </c>
      <c r="BK90" s="174">
        <f>BK91</f>
        <v>0</v>
      </c>
    </row>
    <row r="91" spans="1:65" s="2" customFormat="1" ht="16.5" customHeight="1">
      <c r="A91" s="38"/>
      <c r="B91" s="39"/>
      <c r="C91" s="175" t="s">
        <v>157</v>
      </c>
      <c r="D91" s="175" t="s">
        <v>153</v>
      </c>
      <c r="E91" s="176" t="s">
        <v>2235</v>
      </c>
      <c r="F91" s="177" t="s">
        <v>126</v>
      </c>
      <c r="G91" s="178" t="s">
        <v>156</v>
      </c>
      <c r="H91" s="179">
        <v>1</v>
      </c>
      <c r="I91" s="180"/>
      <c r="J91" s="181">
        <f>ROUND(I91*H91,2)</f>
        <v>0</v>
      </c>
      <c r="K91" s="177" t="s">
        <v>31</v>
      </c>
      <c r="L91" s="43"/>
      <c r="M91" s="193" t="s">
        <v>31</v>
      </c>
      <c r="N91" s="194" t="s">
        <v>47</v>
      </c>
      <c r="O91" s="195"/>
      <c r="P91" s="196">
        <f>O91*H91</f>
        <v>0</v>
      </c>
      <c r="Q91" s="196">
        <v>0</v>
      </c>
      <c r="R91" s="196">
        <f>Q91*H91</f>
        <v>0</v>
      </c>
      <c r="S91" s="196">
        <v>0</v>
      </c>
      <c r="T91" s="197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186" t="s">
        <v>157</v>
      </c>
      <c r="AT91" s="186" t="s">
        <v>153</v>
      </c>
      <c r="AU91" s="186" t="s">
        <v>83</v>
      </c>
      <c r="AY91" s="20" t="s">
        <v>152</v>
      </c>
      <c r="BE91" s="187">
        <f>IF(N91="základní",J91,0)</f>
        <v>0</v>
      </c>
      <c r="BF91" s="187">
        <f>IF(N91="snížená",J91,0)</f>
        <v>0</v>
      </c>
      <c r="BG91" s="187">
        <f>IF(N91="zákl. přenesená",J91,0)</f>
        <v>0</v>
      </c>
      <c r="BH91" s="187">
        <f>IF(N91="sníž. přenesená",J91,0)</f>
        <v>0</v>
      </c>
      <c r="BI91" s="187">
        <f>IF(N91="nulová",J91,0)</f>
        <v>0</v>
      </c>
      <c r="BJ91" s="20" t="s">
        <v>83</v>
      </c>
      <c r="BK91" s="187">
        <f>ROUND(I91*H91,2)</f>
        <v>0</v>
      </c>
      <c r="BL91" s="20" t="s">
        <v>157</v>
      </c>
      <c r="BM91" s="186" t="s">
        <v>2236</v>
      </c>
    </row>
    <row r="92" spans="1:65" s="2" customFormat="1" ht="6.9" customHeight="1">
      <c r="A92" s="38"/>
      <c r="B92" s="51"/>
      <c r="C92" s="52"/>
      <c r="D92" s="52"/>
      <c r="E92" s="52"/>
      <c r="F92" s="52"/>
      <c r="G92" s="52"/>
      <c r="H92" s="52"/>
      <c r="I92" s="52"/>
      <c r="J92" s="52"/>
      <c r="K92" s="52"/>
      <c r="L92" s="43"/>
      <c r="M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</sheetData>
  <sheetProtection algorithmName="SHA-512" hashValue="E2UPph0nn2QtVYEx8kZ2zNOVNACVC/VuszjeXnxqobo4z1+E2VOdRwQs1OomghuSbvaI+EdRchNr6f+fSBFLqQ==" saltValue="bXlJHM4C3Kigp05xi0hJ9IHNeJFaCHV19M18zOZVoTjwoFaC90Ij5qor7VVywPZUjMq8CuliwsC2SNwPVPL3bA==" spinCount="100000" sheet="1" objects="1" scenarios="1" formatColumns="0" formatRows="0" autoFilter="0"/>
  <autoFilter ref="C82:K91" xr:uid="{00000000-0009-0000-0000-00000B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2:BM97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94"/>
      <c r="M2" s="394"/>
      <c r="N2" s="394"/>
      <c r="O2" s="394"/>
      <c r="P2" s="394"/>
      <c r="Q2" s="394"/>
      <c r="R2" s="394"/>
      <c r="S2" s="394"/>
      <c r="T2" s="394"/>
      <c r="U2" s="394"/>
      <c r="V2" s="394"/>
      <c r="AT2" s="20" t="s">
        <v>127</v>
      </c>
    </row>
    <row r="3" spans="1:46" s="1" customFormat="1" ht="6.9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23"/>
      <c r="AT3" s="20" t="s">
        <v>124</v>
      </c>
    </row>
    <row r="4" spans="1:46" s="1" customFormat="1" ht="24.9" customHeight="1">
      <c r="B4" s="23"/>
      <c r="D4" s="114" t="s">
        <v>128</v>
      </c>
      <c r="L4" s="23"/>
      <c r="M4" s="115" t="s">
        <v>10</v>
      </c>
      <c r="AT4" s="20" t="s">
        <v>4</v>
      </c>
    </row>
    <row r="5" spans="1:46" s="1" customFormat="1" ht="6.9" customHeight="1">
      <c r="B5" s="23"/>
      <c r="L5" s="23"/>
    </row>
    <row r="6" spans="1:46" s="1" customFormat="1" ht="12" customHeight="1">
      <c r="B6" s="23"/>
      <c r="D6" s="116" t="s">
        <v>16</v>
      </c>
      <c r="L6" s="23"/>
    </row>
    <row r="7" spans="1:46" s="1" customFormat="1" ht="16.5" customHeight="1">
      <c r="B7" s="23"/>
      <c r="E7" s="411" t="str">
        <f>'Rekapitulace stavby'!K6</f>
        <v>ÚČOV nát. lab. LB - Odvodnění v areálu Ekotechnického muzea</v>
      </c>
      <c r="F7" s="412"/>
      <c r="G7" s="412"/>
      <c r="H7" s="412"/>
      <c r="L7" s="23"/>
    </row>
    <row r="8" spans="1:46" s="2" customFormat="1" ht="12" customHeight="1">
      <c r="A8" s="38"/>
      <c r="B8" s="43"/>
      <c r="C8" s="38"/>
      <c r="D8" s="116" t="s">
        <v>129</v>
      </c>
      <c r="E8" s="38"/>
      <c r="F8" s="38"/>
      <c r="G8" s="38"/>
      <c r="H8" s="38"/>
      <c r="I8" s="38"/>
      <c r="J8" s="38"/>
      <c r="K8" s="38"/>
      <c r="L8" s="11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pans="1:46" s="2" customFormat="1" ht="16.5" customHeight="1">
      <c r="A9" s="38"/>
      <c r="B9" s="43"/>
      <c r="C9" s="38"/>
      <c r="D9" s="38"/>
      <c r="E9" s="414" t="s">
        <v>2237</v>
      </c>
      <c r="F9" s="413"/>
      <c r="G9" s="413"/>
      <c r="H9" s="413"/>
      <c r="I9" s="38"/>
      <c r="J9" s="38"/>
      <c r="K9" s="38"/>
      <c r="L9" s="11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pans="1:46" s="2" customFormat="1" ht="10.199999999999999">
      <c r="A10" s="38"/>
      <c r="B10" s="43"/>
      <c r="C10" s="38"/>
      <c r="D10" s="38"/>
      <c r="E10" s="38"/>
      <c r="F10" s="38"/>
      <c r="G10" s="38"/>
      <c r="H10" s="38"/>
      <c r="I10" s="38"/>
      <c r="J10" s="38"/>
      <c r="K10" s="38"/>
      <c r="L10" s="11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pans="1:46" s="2" customFormat="1" ht="12" customHeight="1">
      <c r="A11" s="38"/>
      <c r="B11" s="43"/>
      <c r="C11" s="38"/>
      <c r="D11" s="116" t="s">
        <v>18</v>
      </c>
      <c r="E11" s="38"/>
      <c r="F11" s="107" t="s">
        <v>31</v>
      </c>
      <c r="G11" s="38"/>
      <c r="H11" s="38"/>
      <c r="I11" s="116" t="s">
        <v>20</v>
      </c>
      <c r="J11" s="107" t="s">
        <v>31</v>
      </c>
      <c r="K11" s="38"/>
      <c r="L11" s="11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pans="1:46" s="2" customFormat="1" ht="12" customHeight="1">
      <c r="A12" s="38"/>
      <c r="B12" s="43"/>
      <c r="C12" s="38"/>
      <c r="D12" s="116" t="s">
        <v>22</v>
      </c>
      <c r="E12" s="38"/>
      <c r="F12" s="107" t="s">
        <v>23</v>
      </c>
      <c r="G12" s="38"/>
      <c r="H12" s="38"/>
      <c r="I12" s="116" t="s">
        <v>24</v>
      </c>
      <c r="J12" s="118">
        <f>'Rekapitulace stavby'!AN8</f>
        <v>45674</v>
      </c>
      <c r="K12" s="38"/>
      <c r="L12" s="11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pans="1:46" s="2" customFormat="1" ht="10.8" customHeight="1">
      <c r="A13" s="38"/>
      <c r="B13" s="43"/>
      <c r="C13" s="38"/>
      <c r="D13" s="38"/>
      <c r="E13" s="38"/>
      <c r="F13" s="38"/>
      <c r="G13" s="38"/>
      <c r="H13" s="38"/>
      <c r="I13" s="38"/>
      <c r="J13" s="38"/>
      <c r="K13" s="38"/>
      <c r="L13" s="11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pans="1:46" s="2" customFormat="1" ht="12" customHeight="1">
      <c r="A14" s="38"/>
      <c r="B14" s="43"/>
      <c r="C14" s="38"/>
      <c r="D14" s="116" t="s">
        <v>29</v>
      </c>
      <c r="E14" s="38"/>
      <c r="F14" s="38"/>
      <c r="G14" s="38"/>
      <c r="H14" s="38"/>
      <c r="I14" s="116" t="s">
        <v>30</v>
      </c>
      <c r="J14" s="107" t="s">
        <v>31</v>
      </c>
      <c r="K14" s="38"/>
      <c r="L14" s="11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pans="1:46" s="2" customFormat="1" ht="18" customHeight="1">
      <c r="A15" s="38"/>
      <c r="B15" s="43"/>
      <c r="C15" s="38"/>
      <c r="D15" s="38"/>
      <c r="E15" s="107" t="s">
        <v>32</v>
      </c>
      <c r="F15" s="38"/>
      <c r="G15" s="38"/>
      <c r="H15" s="38"/>
      <c r="I15" s="116" t="s">
        <v>33</v>
      </c>
      <c r="J15" s="107" t="s">
        <v>31</v>
      </c>
      <c r="K15" s="38"/>
      <c r="L15" s="11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pans="1:46" s="2" customFormat="1" ht="6.9" customHeight="1">
      <c r="A16" s="38"/>
      <c r="B16" s="43"/>
      <c r="C16" s="38"/>
      <c r="D16" s="38"/>
      <c r="E16" s="38"/>
      <c r="F16" s="38"/>
      <c r="G16" s="38"/>
      <c r="H16" s="38"/>
      <c r="I16" s="38"/>
      <c r="J16" s="38"/>
      <c r="K16" s="38"/>
      <c r="L16" s="11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pans="1:31" s="2" customFormat="1" ht="12" customHeight="1">
      <c r="A17" s="38"/>
      <c r="B17" s="43"/>
      <c r="C17" s="38"/>
      <c r="D17" s="116" t="s">
        <v>34</v>
      </c>
      <c r="E17" s="38"/>
      <c r="F17" s="38"/>
      <c r="G17" s="38"/>
      <c r="H17" s="38"/>
      <c r="I17" s="116" t="s">
        <v>30</v>
      </c>
      <c r="J17" s="33" t="str">
        <f>'Rekapitulace stavby'!AN13</f>
        <v>Vyplň údaj</v>
      </c>
      <c r="K17" s="38"/>
      <c r="L17" s="11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pans="1:31" s="2" customFormat="1" ht="18" customHeight="1">
      <c r="A18" s="38"/>
      <c r="B18" s="43"/>
      <c r="C18" s="38"/>
      <c r="D18" s="38"/>
      <c r="E18" s="415" t="str">
        <f>'Rekapitulace stavby'!E14</f>
        <v>Vyplň údaj</v>
      </c>
      <c r="F18" s="416"/>
      <c r="G18" s="416"/>
      <c r="H18" s="416"/>
      <c r="I18" s="116" t="s">
        <v>33</v>
      </c>
      <c r="J18" s="33" t="str">
        <f>'Rekapitulace stavby'!AN14</f>
        <v>Vyplň údaj</v>
      </c>
      <c r="K18" s="38"/>
      <c r="L18" s="11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pans="1:31" s="2" customFormat="1" ht="6.9" customHeight="1">
      <c r="A19" s="38"/>
      <c r="B19" s="43"/>
      <c r="C19" s="38"/>
      <c r="D19" s="38"/>
      <c r="E19" s="38"/>
      <c r="F19" s="38"/>
      <c r="G19" s="38"/>
      <c r="H19" s="38"/>
      <c r="I19" s="38"/>
      <c r="J19" s="38"/>
      <c r="K19" s="38"/>
      <c r="L19" s="11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pans="1:31" s="2" customFormat="1" ht="12" customHeight="1">
      <c r="A20" s="38"/>
      <c r="B20" s="43"/>
      <c r="C20" s="38"/>
      <c r="D20" s="116" t="s">
        <v>36</v>
      </c>
      <c r="E20" s="38"/>
      <c r="F20" s="38"/>
      <c r="G20" s="38"/>
      <c r="H20" s="38"/>
      <c r="I20" s="116" t="s">
        <v>30</v>
      </c>
      <c r="J20" s="107" t="s">
        <v>31</v>
      </c>
      <c r="K20" s="38"/>
      <c r="L20" s="11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pans="1:31" s="2" customFormat="1" ht="18" customHeight="1">
      <c r="A21" s="38"/>
      <c r="B21" s="43"/>
      <c r="C21" s="38"/>
      <c r="D21" s="38"/>
      <c r="E21" s="107" t="s">
        <v>37</v>
      </c>
      <c r="F21" s="38"/>
      <c r="G21" s="38"/>
      <c r="H21" s="38"/>
      <c r="I21" s="116" t="s">
        <v>33</v>
      </c>
      <c r="J21" s="107" t="s">
        <v>31</v>
      </c>
      <c r="K21" s="38"/>
      <c r="L21" s="11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pans="1:31" s="2" customFormat="1" ht="6.9" customHeight="1">
      <c r="A22" s="38"/>
      <c r="B22" s="43"/>
      <c r="C22" s="38"/>
      <c r="D22" s="38"/>
      <c r="E22" s="38"/>
      <c r="F22" s="38"/>
      <c r="G22" s="38"/>
      <c r="H22" s="38"/>
      <c r="I22" s="38"/>
      <c r="J22" s="38"/>
      <c r="K22" s="38"/>
      <c r="L22" s="11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pans="1:31" s="2" customFormat="1" ht="12" customHeight="1">
      <c r="A23" s="38"/>
      <c r="B23" s="43"/>
      <c r="C23" s="38"/>
      <c r="D23" s="116" t="s">
        <v>39</v>
      </c>
      <c r="E23" s="38"/>
      <c r="F23" s="38"/>
      <c r="G23" s="38"/>
      <c r="H23" s="38"/>
      <c r="I23" s="116" t="s">
        <v>30</v>
      </c>
      <c r="J23" s="107" t="s">
        <v>31</v>
      </c>
      <c r="K23" s="38"/>
      <c r="L23" s="11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pans="1:31" s="2" customFormat="1" ht="18" customHeight="1">
      <c r="A24" s="38"/>
      <c r="B24" s="43"/>
      <c r="C24" s="38"/>
      <c r="D24" s="38"/>
      <c r="E24" s="107" t="s">
        <v>37</v>
      </c>
      <c r="F24" s="38"/>
      <c r="G24" s="38"/>
      <c r="H24" s="38"/>
      <c r="I24" s="116" t="s">
        <v>33</v>
      </c>
      <c r="J24" s="107" t="s">
        <v>31</v>
      </c>
      <c r="K24" s="38"/>
      <c r="L24" s="11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pans="1:31" s="2" customFormat="1" ht="6.9" customHeight="1">
      <c r="A25" s="38"/>
      <c r="B25" s="43"/>
      <c r="C25" s="38"/>
      <c r="D25" s="38"/>
      <c r="E25" s="38"/>
      <c r="F25" s="38"/>
      <c r="G25" s="38"/>
      <c r="H25" s="38"/>
      <c r="I25" s="38"/>
      <c r="J25" s="38"/>
      <c r="K25" s="38"/>
      <c r="L25" s="11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pans="1:31" s="2" customFormat="1" ht="12" customHeight="1">
      <c r="A26" s="38"/>
      <c r="B26" s="43"/>
      <c r="C26" s="38"/>
      <c r="D26" s="116" t="s">
        <v>40</v>
      </c>
      <c r="E26" s="38"/>
      <c r="F26" s="38"/>
      <c r="G26" s="38"/>
      <c r="H26" s="38"/>
      <c r="I26" s="38"/>
      <c r="J26" s="38"/>
      <c r="K26" s="38"/>
      <c r="L26" s="11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pans="1:31" s="8" customFormat="1" ht="47.25" customHeight="1">
      <c r="A27" s="119"/>
      <c r="B27" s="120"/>
      <c r="C27" s="119"/>
      <c r="D27" s="119"/>
      <c r="E27" s="417" t="s">
        <v>41</v>
      </c>
      <c r="F27" s="417"/>
      <c r="G27" s="417"/>
      <c r="H27" s="417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" customHeight="1">
      <c r="A28" s="38"/>
      <c r="B28" s="43"/>
      <c r="C28" s="38"/>
      <c r="D28" s="38"/>
      <c r="E28" s="38"/>
      <c r="F28" s="38"/>
      <c r="G28" s="38"/>
      <c r="H28" s="38"/>
      <c r="I28" s="38"/>
      <c r="J28" s="38"/>
      <c r="K28" s="38"/>
      <c r="L28" s="11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pans="1:31" s="2" customFormat="1" ht="6.9" customHeight="1">
      <c r="A29" s="38"/>
      <c r="B29" s="43"/>
      <c r="C29" s="38"/>
      <c r="D29" s="122"/>
      <c r="E29" s="122"/>
      <c r="F29" s="122"/>
      <c r="G29" s="122"/>
      <c r="H29" s="122"/>
      <c r="I29" s="122"/>
      <c r="J29" s="122"/>
      <c r="K29" s="122"/>
      <c r="L29" s="11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pans="1:31" s="2" customFormat="1" ht="25.35" customHeight="1">
      <c r="A30" s="38"/>
      <c r="B30" s="43"/>
      <c r="C30" s="38"/>
      <c r="D30" s="123" t="s">
        <v>42</v>
      </c>
      <c r="E30" s="38"/>
      <c r="F30" s="38"/>
      <c r="G30" s="38"/>
      <c r="H30" s="38"/>
      <c r="I30" s="38"/>
      <c r="J30" s="124">
        <f>ROUND(J80, 2)</f>
        <v>0</v>
      </c>
      <c r="K30" s="38"/>
      <c r="L30" s="11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pans="1:31" s="2" customFormat="1" ht="6.9" customHeight="1">
      <c r="A31" s="38"/>
      <c r="B31" s="43"/>
      <c r="C31" s="38"/>
      <c r="D31" s="122"/>
      <c r="E31" s="122"/>
      <c r="F31" s="122"/>
      <c r="G31" s="122"/>
      <c r="H31" s="122"/>
      <c r="I31" s="122"/>
      <c r="J31" s="122"/>
      <c r="K31" s="122"/>
      <c r="L31" s="11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pans="1:31" s="2" customFormat="1" ht="14.4" customHeight="1">
      <c r="A32" s="38"/>
      <c r="B32" s="43"/>
      <c r="C32" s="38"/>
      <c r="D32" s="38"/>
      <c r="E32" s="38"/>
      <c r="F32" s="125" t="s">
        <v>44</v>
      </c>
      <c r="G32" s="38"/>
      <c r="H32" s="38"/>
      <c r="I32" s="125" t="s">
        <v>43</v>
      </c>
      <c r="J32" s="125" t="s">
        <v>45</v>
      </c>
      <c r="K32" s="38"/>
      <c r="L32" s="11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pans="1:31" s="2" customFormat="1" ht="14.4" customHeight="1">
      <c r="A33" s="38"/>
      <c r="B33" s="43"/>
      <c r="C33" s="38"/>
      <c r="D33" s="126" t="s">
        <v>46</v>
      </c>
      <c r="E33" s="116" t="s">
        <v>47</v>
      </c>
      <c r="F33" s="127">
        <f>ROUND((SUM(BE80:BE96)),  2)</f>
        <v>0</v>
      </c>
      <c r="G33" s="38"/>
      <c r="H33" s="38"/>
      <c r="I33" s="128">
        <v>0.21</v>
      </c>
      <c r="J33" s="127">
        <f>ROUND(((SUM(BE80:BE96))*I33),  2)</f>
        <v>0</v>
      </c>
      <c r="K33" s="38"/>
      <c r="L33" s="11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pans="1:31" s="2" customFormat="1" ht="14.4" customHeight="1">
      <c r="A34" s="38"/>
      <c r="B34" s="43"/>
      <c r="C34" s="38"/>
      <c r="D34" s="38"/>
      <c r="E34" s="116" t="s">
        <v>48</v>
      </c>
      <c r="F34" s="127">
        <f>ROUND((SUM(BF80:BF96)),  2)</f>
        <v>0</v>
      </c>
      <c r="G34" s="38"/>
      <c r="H34" s="38"/>
      <c r="I34" s="128">
        <v>0.12</v>
      </c>
      <c r="J34" s="127">
        <f>ROUND(((SUM(BF80:BF96))*I34),  2)</f>
        <v>0</v>
      </c>
      <c r="K34" s="38"/>
      <c r="L34" s="11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pans="1:31" s="2" customFormat="1" ht="14.4" hidden="1" customHeight="1">
      <c r="A35" s="38"/>
      <c r="B35" s="43"/>
      <c r="C35" s="38"/>
      <c r="D35" s="38"/>
      <c r="E35" s="116" t="s">
        <v>49</v>
      </c>
      <c r="F35" s="127">
        <f>ROUND((SUM(BG80:BG96)),  2)</f>
        <v>0</v>
      </c>
      <c r="G35" s="38"/>
      <c r="H35" s="38"/>
      <c r="I35" s="128">
        <v>0.21</v>
      </c>
      <c r="J35" s="127">
        <f>0</f>
        <v>0</v>
      </c>
      <c r="K35" s="38"/>
      <c r="L35" s="11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pans="1:31" s="2" customFormat="1" ht="14.4" hidden="1" customHeight="1">
      <c r="A36" s="38"/>
      <c r="B36" s="43"/>
      <c r="C36" s="38"/>
      <c r="D36" s="38"/>
      <c r="E36" s="116" t="s">
        <v>50</v>
      </c>
      <c r="F36" s="127">
        <f>ROUND((SUM(BH80:BH96)),  2)</f>
        <v>0</v>
      </c>
      <c r="G36" s="38"/>
      <c r="H36" s="38"/>
      <c r="I36" s="128">
        <v>0.12</v>
      </c>
      <c r="J36" s="127">
        <f>0</f>
        <v>0</v>
      </c>
      <c r="K36" s="38"/>
      <c r="L36" s="11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pans="1:31" s="2" customFormat="1" ht="14.4" hidden="1" customHeight="1">
      <c r="A37" s="38"/>
      <c r="B37" s="43"/>
      <c r="C37" s="38"/>
      <c r="D37" s="38"/>
      <c r="E37" s="116" t="s">
        <v>51</v>
      </c>
      <c r="F37" s="127">
        <f>ROUND((SUM(BI80:BI96)),  2)</f>
        <v>0</v>
      </c>
      <c r="G37" s="38"/>
      <c r="H37" s="38"/>
      <c r="I37" s="128">
        <v>0</v>
      </c>
      <c r="J37" s="127">
        <f>0</f>
        <v>0</v>
      </c>
      <c r="K37" s="38"/>
      <c r="L37" s="11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pans="1:31" s="2" customFormat="1" ht="6.9" customHeight="1">
      <c r="A38" s="38"/>
      <c r="B38" s="43"/>
      <c r="C38" s="38"/>
      <c r="D38" s="38"/>
      <c r="E38" s="38"/>
      <c r="F38" s="38"/>
      <c r="G38" s="38"/>
      <c r="H38" s="38"/>
      <c r="I38" s="38"/>
      <c r="J38" s="38"/>
      <c r="K38" s="38"/>
      <c r="L38" s="11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pans="1:31" s="2" customFormat="1" ht="25.35" customHeight="1">
      <c r="A39" s="38"/>
      <c r="B39" s="43"/>
      <c r="C39" s="129"/>
      <c r="D39" s="130" t="s">
        <v>52</v>
      </c>
      <c r="E39" s="131"/>
      <c r="F39" s="131"/>
      <c r="G39" s="132" t="s">
        <v>53</v>
      </c>
      <c r="H39" s="133" t="s">
        <v>54</v>
      </c>
      <c r="I39" s="131"/>
      <c r="J39" s="134">
        <f>SUM(J30:J37)</f>
        <v>0</v>
      </c>
      <c r="K39" s="135"/>
      <c r="L39" s="11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pans="1:31" s="2" customFormat="1" ht="14.4" customHeight="1">
      <c r="A40" s="38"/>
      <c r="B40" s="136"/>
      <c r="C40" s="137"/>
      <c r="D40" s="137"/>
      <c r="E40" s="137"/>
      <c r="F40" s="137"/>
      <c r="G40" s="137"/>
      <c r="H40" s="137"/>
      <c r="I40" s="137"/>
      <c r="J40" s="137"/>
      <c r="K40" s="137"/>
      <c r="L40" s="11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pans="1:31" s="2" customFormat="1" ht="6.9" customHeight="1">
      <c r="A44" s="38"/>
      <c r="B44" s="138"/>
      <c r="C44" s="139"/>
      <c r="D44" s="139"/>
      <c r="E44" s="139"/>
      <c r="F44" s="139"/>
      <c r="G44" s="139"/>
      <c r="H44" s="139"/>
      <c r="I44" s="139"/>
      <c r="J44" s="139"/>
      <c r="K44" s="139"/>
      <c r="L44" s="11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pans="1:31" s="2" customFormat="1" ht="24.9" customHeight="1">
      <c r="A45" s="38"/>
      <c r="B45" s="39"/>
      <c r="C45" s="26" t="s">
        <v>133</v>
      </c>
      <c r="D45" s="40"/>
      <c r="E45" s="40"/>
      <c r="F45" s="40"/>
      <c r="G45" s="40"/>
      <c r="H45" s="40"/>
      <c r="I45" s="40"/>
      <c r="J45" s="40"/>
      <c r="K45" s="40"/>
      <c r="L45" s="11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pans="1:31" s="2" customFormat="1" ht="6.9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1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pans="1:3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1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pans="1:31" s="2" customFormat="1" ht="16.5" customHeight="1">
      <c r="A48" s="38"/>
      <c r="B48" s="39"/>
      <c r="C48" s="40"/>
      <c r="D48" s="40"/>
      <c r="E48" s="418" t="str">
        <f>E7</f>
        <v>ÚČOV nát. lab. LB - Odvodnění v areálu Ekotechnického muzea</v>
      </c>
      <c r="F48" s="419"/>
      <c r="G48" s="419"/>
      <c r="H48" s="419"/>
      <c r="I48" s="40"/>
      <c r="J48" s="40"/>
      <c r="K48" s="40"/>
      <c r="L48" s="11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pans="1:47" s="2" customFormat="1" ht="12" customHeight="1">
      <c r="A49" s="38"/>
      <c r="B49" s="39"/>
      <c r="C49" s="32" t="s">
        <v>129</v>
      </c>
      <c r="D49" s="40"/>
      <c r="E49" s="40"/>
      <c r="F49" s="40"/>
      <c r="G49" s="40"/>
      <c r="H49" s="40"/>
      <c r="I49" s="40"/>
      <c r="J49" s="40"/>
      <c r="K49" s="40"/>
      <c r="L49" s="11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pans="1:47" s="2" customFormat="1" ht="16.5" customHeight="1">
      <c r="A50" s="38"/>
      <c r="B50" s="39"/>
      <c r="C50" s="40"/>
      <c r="D50" s="40"/>
      <c r="E50" s="372" t="str">
        <f>E9</f>
        <v>ON - Ostatní náklady</v>
      </c>
      <c r="F50" s="420"/>
      <c r="G50" s="420"/>
      <c r="H50" s="420"/>
      <c r="I50" s="40"/>
      <c r="J50" s="40"/>
      <c r="K50" s="40"/>
      <c r="L50" s="11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pans="1:47" s="2" customFormat="1" ht="6.9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1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pans="1:47" s="2" customFormat="1" ht="12" customHeight="1">
      <c r="A52" s="38"/>
      <c r="B52" s="39"/>
      <c r="C52" s="32" t="s">
        <v>22</v>
      </c>
      <c r="D52" s="40"/>
      <c r="E52" s="40"/>
      <c r="F52" s="30" t="str">
        <f>F12</f>
        <v>Praha 6, k.ú. Bubeneč</v>
      </c>
      <c r="G52" s="40"/>
      <c r="H52" s="40"/>
      <c r="I52" s="32" t="s">
        <v>24</v>
      </c>
      <c r="J52" s="63">
        <f>IF(J12="","",J12)</f>
        <v>45674</v>
      </c>
      <c r="K52" s="40"/>
      <c r="L52" s="11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pans="1:47" s="2" customFormat="1" ht="6.9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1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pans="1:47" s="2" customFormat="1" ht="25.65" customHeight="1">
      <c r="A54" s="38"/>
      <c r="B54" s="39"/>
      <c r="C54" s="32" t="s">
        <v>29</v>
      </c>
      <c r="D54" s="40"/>
      <c r="E54" s="40"/>
      <c r="F54" s="30" t="str">
        <f>E15</f>
        <v>Hlavní město Praha</v>
      </c>
      <c r="G54" s="40"/>
      <c r="H54" s="40"/>
      <c r="I54" s="32" t="s">
        <v>36</v>
      </c>
      <c r="J54" s="36" t="str">
        <f>E21</f>
        <v>SWECO Hydroprojekt a.s.</v>
      </c>
      <c r="K54" s="40"/>
      <c r="L54" s="11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pans="1:47" s="2" customFormat="1" ht="25.65" customHeight="1">
      <c r="A55" s="38"/>
      <c r="B55" s="39"/>
      <c r="C55" s="32" t="s">
        <v>34</v>
      </c>
      <c r="D55" s="40"/>
      <c r="E55" s="40"/>
      <c r="F55" s="30" t="str">
        <f>IF(E18="","",E18)</f>
        <v>Vyplň údaj</v>
      </c>
      <c r="G55" s="40"/>
      <c r="H55" s="40"/>
      <c r="I55" s="32" t="s">
        <v>39</v>
      </c>
      <c r="J55" s="36" t="str">
        <f>E24</f>
        <v>SWECO Hydroprojekt a.s.</v>
      </c>
      <c r="K55" s="40"/>
      <c r="L55" s="11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pans="1:47" s="2" customFormat="1" ht="10.35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1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pans="1:47" s="2" customFormat="1" ht="29.25" customHeight="1">
      <c r="A57" s="38"/>
      <c r="B57" s="39"/>
      <c r="C57" s="140" t="s">
        <v>134</v>
      </c>
      <c r="D57" s="141"/>
      <c r="E57" s="141"/>
      <c r="F57" s="141"/>
      <c r="G57" s="141"/>
      <c r="H57" s="141"/>
      <c r="I57" s="141"/>
      <c r="J57" s="142" t="s">
        <v>135</v>
      </c>
      <c r="K57" s="141"/>
      <c r="L57" s="11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pans="1:47" s="2" customFormat="1" ht="10.35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1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pans="1:47" s="2" customFormat="1" ht="22.8" customHeight="1">
      <c r="A59" s="38"/>
      <c r="B59" s="39"/>
      <c r="C59" s="143" t="s">
        <v>74</v>
      </c>
      <c r="D59" s="40"/>
      <c r="E59" s="40"/>
      <c r="F59" s="40"/>
      <c r="G59" s="40"/>
      <c r="H59" s="40"/>
      <c r="I59" s="40"/>
      <c r="J59" s="81">
        <f>J80</f>
        <v>0</v>
      </c>
      <c r="K59" s="40"/>
      <c r="L59" s="11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20" t="s">
        <v>124</v>
      </c>
    </row>
    <row r="60" spans="1:47" s="9" customFormat="1" ht="24.9" customHeight="1">
      <c r="B60" s="144"/>
      <c r="C60" s="145"/>
      <c r="D60" s="146" t="s">
        <v>2219</v>
      </c>
      <c r="E60" s="147"/>
      <c r="F60" s="147"/>
      <c r="G60" s="147"/>
      <c r="H60" s="147"/>
      <c r="I60" s="147"/>
      <c r="J60" s="148">
        <f>J81</f>
        <v>0</v>
      </c>
      <c r="K60" s="145"/>
      <c r="L60" s="149"/>
    </row>
    <row r="61" spans="1:47" s="2" customFormat="1" ht="21.75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1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pans="1:47" s="2" customFormat="1" ht="6.9" customHeight="1">
      <c r="A62" s="38"/>
      <c r="B62" s="51"/>
      <c r="C62" s="52"/>
      <c r="D62" s="52"/>
      <c r="E62" s="52"/>
      <c r="F62" s="52"/>
      <c r="G62" s="52"/>
      <c r="H62" s="52"/>
      <c r="I62" s="52"/>
      <c r="J62" s="52"/>
      <c r="K62" s="52"/>
      <c r="L62" s="11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6" spans="1:63" s="2" customFormat="1" ht="6.9" customHeight="1">
      <c r="A66" s="38"/>
      <c r="B66" s="53"/>
      <c r="C66" s="54"/>
      <c r="D66" s="54"/>
      <c r="E66" s="54"/>
      <c r="F66" s="54"/>
      <c r="G66" s="54"/>
      <c r="H66" s="54"/>
      <c r="I66" s="54"/>
      <c r="J66" s="54"/>
      <c r="K66" s="54"/>
      <c r="L66" s="117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pans="1:63" s="2" customFormat="1" ht="24.9" customHeight="1">
      <c r="A67" s="38"/>
      <c r="B67" s="39"/>
      <c r="C67" s="26" t="s">
        <v>137</v>
      </c>
      <c r="D67" s="40"/>
      <c r="E67" s="40"/>
      <c r="F67" s="40"/>
      <c r="G67" s="40"/>
      <c r="H67" s="40"/>
      <c r="I67" s="40"/>
      <c r="J67" s="40"/>
      <c r="K67" s="40"/>
      <c r="L67" s="117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pans="1:63" s="2" customFormat="1" ht="6.9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17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pans="1:63" s="2" customFormat="1" ht="12" customHeight="1">
      <c r="A69" s="38"/>
      <c r="B69" s="39"/>
      <c r="C69" s="32" t="s">
        <v>16</v>
      </c>
      <c r="D69" s="40"/>
      <c r="E69" s="40"/>
      <c r="F69" s="40"/>
      <c r="G69" s="40"/>
      <c r="H69" s="40"/>
      <c r="I69" s="40"/>
      <c r="J69" s="40"/>
      <c r="K69" s="40"/>
      <c r="L69" s="11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pans="1:63" s="2" customFormat="1" ht="16.5" customHeight="1">
      <c r="A70" s="38"/>
      <c r="B70" s="39"/>
      <c r="C70" s="40"/>
      <c r="D70" s="40"/>
      <c r="E70" s="418" t="str">
        <f>E7</f>
        <v>ÚČOV nát. lab. LB - Odvodnění v areálu Ekotechnického muzea</v>
      </c>
      <c r="F70" s="419"/>
      <c r="G70" s="419"/>
      <c r="H70" s="419"/>
      <c r="I70" s="40"/>
      <c r="J70" s="40"/>
      <c r="K70" s="40"/>
      <c r="L70" s="11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pans="1:63" s="2" customFormat="1" ht="12" customHeight="1">
      <c r="A71" s="38"/>
      <c r="B71" s="39"/>
      <c r="C71" s="32" t="s">
        <v>129</v>
      </c>
      <c r="D71" s="40"/>
      <c r="E71" s="40"/>
      <c r="F71" s="40"/>
      <c r="G71" s="40"/>
      <c r="H71" s="40"/>
      <c r="I71" s="40"/>
      <c r="J71" s="40"/>
      <c r="K71" s="40"/>
      <c r="L71" s="11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pans="1:63" s="2" customFormat="1" ht="16.5" customHeight="1">
      <c r="A72" s="38"/>
      <c r="B72" s="39"/>
      <c r="C72" s="40"/>
      <c r="D72" s="40"/>
      <c r="E72" s="372" t="str">
        <f>E9</f>
        <v>ON - Ostatní náklady</v>
      </c>
      <c r="F72" s="420"/>
      <c r="G72" s="420"/>
      <c r="H72" s="420"/>
      <c r="I72" s="40"/>
      <c r="J72" s="40"/>
      <c r="K72" s="40"/>
      <c r="L72" s="11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pans="1:63" s="2" customFormat="1" ht="6.9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1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pans="1:63" s="2" customFormat="1" ht="12" customHeight="1">
      <c r="A74" s="38"/>
      <c r="B74" s="39"/>
      <c r="C74" s="32" t="s">
        <v>22</v>
      </c>
      <c r="D74" s="40"/>
      <c r="E74" s="40"/>
      <c r="F74" s="30" t="str">
        <f>F12</f>
        <v>Praha 6, k.ú. Bubeneč</v>
      </c>
      <c r="G74" s="40"/>
      <c r="H74" s="40"/>
      <c r="I74" s="32" t="s">
        <v>24</v>
      </c>
      <c r="J74" s="63">
        <f>IF(J12="","",J12)</f>
        <v>45674</v>
      </c>
      <c r="K74" s="40"/>
      <c r="L74" s="11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pans="1:63" s="2" customFormat="1" ht="6.9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1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pans="1:63" s="2" customFormat="1" ht="25.65" customHeight="1">
      <c r="A76" s="38"/>
      <c r="B76" s="39"/>
      <c r="C76" s="32" t="s">
        <v>29</v>
      </c>
      <c r="D76" s="40"/>
      <c r="E76" s="40"/>
      <c r="F76" s="30" t="str">
        <f>E15</f>
        <v>Hlavní město Praha</v>
      </c>
      <c r="G76" s="40"/>
      <c r="H76" s="40"/>
      <c r="I76" s="32" t="s">
        <v>36</v>
      </c>
      <c r="J76" s="36" t="str">
        <f>E21</f>
        <v>SWECO Hydroprojekt a.s.</v>
      </c>
      <c r="K76" s="40"/>
      <c r="L76" s="11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pans="1:63" s="2" customFormat="1" ht="25.65" customHeight="1">
      <c r="A77" s="38"/>
      <c r="B77" s="39"/>
      <c r="C77" s="32" t="s">
        <v>34</v>
      </c>
      <c r="D77" s="40"/>
      <c r="E77" s="40"/>
      <c r="F77" s="30" t="str">
        <f>IF(E18="","",E18)</f>
        <v>Vyplň údaj</v>
      </c>
      <c r="G77" s="40"/>
      <c r="H77" s="40"/>
      <c r="I77" s="32" t="s">
        <v>39</v>
      </c>
      <c r="J77" s="36" t="str">
        <f>E24</f>
        <v>SWECO Hydroprojekt a.s.</v>
      </c>
      <c r="K77" s="40"/>
      <c r="L77" s="11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pans="1:63" s="2" customFormat="1" ht="10.35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1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pans="1:63" s="10" customFormat="1" ht="29.25" customHeight="1">
      <c r="A79" s="150"/>
      <c r="B79" s="151"/>
      <c r="C79" s="152" t="s">
        <v>138</v>
      </c>
      <c r="D79" s="153" t="s">
        <v>61</v>
      </c>
      <c r="E79" s="153" t="s">
        <v>57</v>
      </c>
      <c r="F79" s="153" t="s">
        <v>58</v>
      </c>
      <c r="G79" s="153" t="s">
        <v>139</v>
      </c>
      <c r="H79" s="153" t="s">
        <v>140</v>
      </c>
      <c r="I79" s="153" t="s">
        <v>141</v>
      </c>
      <c r="J79" s="153" t="s">
        <v>135</v>
      </c>
      <c r="K79" s="154" t="s">
        <v>142</v>
      </c>
      <c r="L79" s="155"/>
      <c r="M79" s="72" t="s">
        <v>31</v>
      </c>
      <c r="N79" s="73" t="s">
        <v>46</v>
      </c>
      <c r="O79" s="73" t="s">
        <v>143</v>
      </c>
      <c r="P79" s="73" t="s">
        <v>144</v>
      </c>
      <c r="Q79" s="73" t="s">
        <v>145</v>
      </c>
      <c r="R79" s="73" t="s">
        <v>146</v>
      </c>
      <c r="S79" s="73" t="s">
        <v>147</v>
      </c>
      <c r="T79" s="74" t="s">
        <v>148</v>
      </c>
      <c r="U79" s="150"/>
      <c r="V79" s="150"/>
      <c r="W79" s="150"/>
      <c r="X79" s="150"/>
      <c r="Y79" s="150"/>
      <c r="Z79" s="150"/>
      <c r="AA79" s="150"/>
      <c r="AB79" s="150"/>
      <c r="AC79" s="150"/>
      <c r="AD79" s="150"/>
      <c r="AE79" s="150"/>
    </row>
    <row r="80" spans="1:63" s="2" customFormat="1" ht="22.8" customHeight="1">
      <c r="A80" s="38"/>
      <c r="B80" s="39"/>
      <c r="C80" s="79" t="s">
        <v>149</v>
      </c>
      <c r="D80" s="40"/>
      <c r="E80" s="40"/>
      <c r="F80" s="40"/>
      <c r="G80" s="40"/>
      <c r="H80" s="40"/>
      <c r="I80" s="40"/>
      <c r="J80" s="156">
        <f>BK80</f>
        <v>0</v>
      </c>
      <c r="K80" s="40"/>
      <c r="L80" s="43"/>
      <c r="M80" s="75"/>
      <c r="N80" s="157"/>
      <c r="O80" s="76"/>
      <c r="P80" s="158">
        <f>P81</f>
        <v>0</v>
      </c>
      <c r="Q80" s="76"/>
      <c r="R80" s="158">
        <f>R81</f>
        <v>0</v>
      </c>
      <c r="S80" s="76"/>
      <c r="T80" s="159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20" t="s">
        <v>75</v>
      </c>
      <c r="AU80" s="20" t="s">
        <v>124</v>
      </c>
      <c r="BK80" s="160">
        <f>BK81</f>
        <v>0</v>
      </c>
    </row>
    <row r="81" spans="1:65" s="11" customFormat="1" ht="25.95" customHeight="1">
      <c r="B81" s="161"/>
      <c r="C81" s="162"/>
      <c r="D81" s="163" t="s">
        <v>75</v>
      </c>
      <c r="E81" s="164" t="s">
        <v>2234</v>
      </c>
      <c r="F81" s="164" t="s">
        <v>126</v>
      </c>
      <c r="G81" s="162"/>
      <c r="H81" s="162"/>
      <c r="I81" s="165"/>
      <c r="J81" s="166">
        <f>BK81</f>
        <v>0</v>
      </c>
      <c r="K81" s="162"/>
      <c r="L81" s="167"/>
      <c r="M81" s="168"/>
      <c r="N81" s="169"/>
      <c r="O81" s="169"/>
      <c r="P81" s="170">
        <f>SUM(P82:P96)</f>
        <v>0</v>
      </c>
      <c r="Q81" s="169"/>
      <c r="R81" s="170">
        <f>SUM(R82:R96)</f>
        <v>0</v>
      </c>
      <c r="S81" s="169"/>
      <c r="T81" s="171">
        <f>SUM(T82:T96)</f>
        <v>0</v>
      </c>
      <c r="AR81" s="172" t="s">
        <v>157</v>
      </c>
      <c r="AT81" s="173" t="s">
        <v>75</v>
      </c>
      <c r="AU81" s="173" t="s">
        <v>76</v>
      </c>
      <c r="AY81" s="172" t="s">
        <v>152</v>
      </c>
      <c r="BK81" s="174">
        <f>SUM(BK82:BK96)</f>
        <v>0</v>
      </c>
    </row>
    <row r="82" spans="1:65" s="2" customFormat="1" ht="16.5" customHeight="1">
      <c r="A82" s="38"/>
      <c r="B82" s="39"/>
      <c r="C82" s="175" t="s">
        <v>83</v>
      </c>
      <c r="D82" s="175" t="s">
        <v>153</v>
      </c>
      <c r="E82" s="176" t="s">
        <v>83</v>
      </c>
      <c r="F82" s="177" t="s">
        <v>2238</v>
      </c>
      <c r="G82" s="178" t="s">
        <v>2239</v>
      </c>
      <c r="H82" s="179">
        <v>1</v>
      </c>
      <c r="I82" s="180"/>
      <c r="J82" s="181">
        <f>ROUND(I82*H82,2)</f>
        <v>0</v>
      </c>
      <c r="K82" s="177" t="s">
        <v>31</v>
      </c>
      <c r="L82" s="43"/>
      <c r="M82" s="182" t="s">
        <v>31</v>
      </c>
      <c r="N82" s="183" t="s">
        <v>47</v>
      </c>
      <c r="O82" s="68"/>
      <c r="P82" s="184">
        <f>O82*H82</f>
        <v>0</v>
      </c>
      <c r="Q82" s="184">
        <v>0</v>
      </c>
      <c r="R82" s="184">
        <f>Q82*H82</f>
        <v>0</v>
      </c>
      <c r="S82" s="184">
        <v>0</v>
      </c>
      <c r="T82" s="185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186" t="s">
        <v>157</v>
      </c>
      <c r="AT82" s="186" t="s">
        <v>153</v>
      </c>
      <c r="AU82" s="186" t="s">
        <v>83</v>
      </c>
      <c r="AY82" s="20" t="s">
        <v>152</v>
      </c>
      <c r="BE82" s="187">
        <f>IF(N82="základní",J82,0)</f>
        <v>0</v>
      </c>
      <c r="BF82" s="187">
        <f>IF(N82="snížená",J82,0)</f>
        <v>0</v>
      </c>
      <c r="BG82" s="187">
        <f>IF(N82="zákl. přenesená",J82,0)</f>
        <v>0</v>
      </c>
      <c r="BH82" s="187">
        <f>IF(N82="sníž. přenesená",J82,0)</f>
        <v>0</v>
      </c>
      <c r="BI82" s="187">
        <f>IF(N82="nulová",J82,0)</f>
        <v>0</v>
      </c>
      <c r="BJ82" s="20" t="s">
        <v>83</v>
      </c>
      <c r="BK82" s="187">
        <f>ROUND(I82*H82,2)</f>
        <v>0</v>
      </c>
      <c r="BL82" s="20" t="s">
        <v>157</v>
      </c>
      <c r="BM82" s="186" t="s">
        <v>2240</v>
      </c>
    </row>
    <row r="83" spans="1:65" s="2" customFormat="1" ht="16.5" customHeight="1">
      <c r="A83" s="38"/>
      <c r="B83" s="39"/>
      <c r="C83" s="175" t="s">
        <v>85</v>
      </c>
      <c r="D83" s="175" t="s">
        <v>153</v>
      </c>
      <c r="E83" s="176" t="s">
        <v>85</v>
      </c>
      <c r="F83" s="177" t="s">
        <v>2241</v>
      </c>
      <c r="G83" s="178" t="s">
        <v>2239</v>
      </c>
      <c r="H83" s="179">
        <v>1</v>
      </c>
      <c r="I83" s="180"/>
      <c r="J83" s="181">
        <f>ROUND(I83*H83,2)</f>
        <v>0</v>
      </c>
      <c r="K83" s="177" t="s">
        <v>31</v>
      </c>
      <c r="L83" s="43"/>
      <c r="M83" s="182" t="s">
        <v>31</v>
      </c>
      <c r="N83" s="183" t="s">
        <v>47</v>
      </c>
      <c r="O83" s="68"/>
      <c r="P83" s="184">
        <f>O83*H83</f>
        <v>0</v>
      </c>
      <c r="Q83" s="184">
        <v>0</v>
      </c>
      <c r="R83" s="184">
        <f>Q83*H83</f>
        <v>0</v>
      </c>
      <c r="S83" s="184">
        <v>0</v>
      </c>
      <c r="T83" s="185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186" t="s">
        <v>157</v>
      </c>
      <c r="AT83" s="186" t="s">
        <v>153</v>
      </c>
      <c r="AU83" s="186" t="s">
        <v>83</v>
      </c>
      <c r="AY83" s="20" t="s">
        <v>152</v>
      </c>
      <c r="BE83" s="187">
        <f>IF(N83="základní",J83,0)</f>
        <v>0</v>
      </c>
      <c r="BF83" s="187">
        <f>IF(N83="snížená",J83,0)</f>
        <v>0</v>
      </c>
      <c r="BG83" s="187">
        <f>IF(N83="zákl. přenesená",J83,0)</f>
        <v>0</v>
      </c>
      <c r="BH83" s="187">
        <f>IF(N83="sníž. přenesená",J83,0)</f>
        <v>0</v>
      </c>
      <c r="BI83" s="187">
        <f>IF(N83="nulová",J83,0)</f>
        <v>0</v>
      </c>
      <c r="BJ83" s="20" t="s">
        <v>83</v>
      </c>
      <c r="BK83" s="187">
        <f>ROUND(I83*H83,2)</f>
        <v>0</v>
      </c>
      <c r="BL83" s="20" t="s">
        <v>157</v>
      </c>
      <c r="BM83" s="186" t="s">
        <v>2242</v>
      </c>
    </row>
    <row r="84" spans="1:65" s="2" customFormat="1" ht="16.5" customHeight="1">
      <c r="A84" s="38"/>
      <c r="B84" s="39"/>
      <c r="C84" s="175" t="s">
        <v>165</v>
      </c>
      <c r="D84" s="175" t="s">
        <v>153</v>
      </c>
      <c r="E84" s="176" t="s">
        <v>2243</v>
      </c>
      <c r="F84" s="177" t="s">
        <v>2244</v>
      </c>
      <c r="G84" s="178" t="s">
        <v>156</v>
      </c>
      <c r="H84" s="179">
        <v>1</v>
      </c>
      <c r="I84" s="180"/>
      <c r="J84" s="181">
        <f>ROUND(I84*H84,2)</f>
        <v>0</v>
      </c>
      <c r="K84" s="177" t="s">
        <v>31</v>
      </c>
      <c r="L84" s="43"/>
      <c r="M84" s="182" t="s">
        <v>31</v>
      </c>
      <c r="N84" s="183" t="s">
        <v>47</v>
      </c>
      <c r="O84" s="68"/>
      <c r="P84" s="184">
        <f>O84*H84</f>
        <v>0</v>
      </c>
      <c r="Q84" s="184">
        <v>0</v>
      </c>
      <c r="R84" s="184">
        <f>Q84*H84</f>
        <v>0</v>
      </c>
      <c r="S84" s="184">
        <v>0</v>
      </c>
      <c r="T84" s="185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186" t="s">
        <v>2224</v>
      </c>
      <c r="AT84" s="186" t="s">
        <v>153</v>
      </c>
      <c r="AU84" s="186" t="s">
        <v>83</v>
      </c>
      <c r="AY84" s="20" t="s">
        <v>152</v>
      </c>
      <c r="BE84" s="187">
        <f>IF(N84="základní",J84,0)</f>
        <v>0</v>
      </c>
      <c r="BF84" s="187">
        <f>IF(N84="snížená",J84,0)</f>
        <v>0</v>
      </c>
      <c r="BG84" s="187">
        <f>IF(N84="zákl. přenesená",J84,0)</f>
        <v>0</v>
      </c>
      <c r="BH84" s="187">
        <f>IF(N84="sníž. přenesená",J84,0)</f>
        <v>0</v>
      </c>
      <c r="BI84" s="187">
        <f>IF(N84="nulová",J84,0)</f>
        <v>0</v>
      </c>
      <c r="BJ84" s="20" t="s">
        <v>83</v>
      </c>
      <c r="BK84" s="187">
        <f>ROUND(I84*H84,2)</f>
        <v>0</v>
      </c>
      <c r="BL84" s="20" t="s">
        <v>2224</v>
      </c>
      <c r="BM84" s="186" t="s">
        <v>2245</v>
      </c>
    </row>
    <row r="85" spans="1:65" s="2" customFormat="1" ht="16.5" customHeight="1">
      <c r="A85" s="38"/>
      <c r="B85" s="39"/>
      <c r="C85" s="175" t="s">
        <v>157</v>
      </c>
      <c r="D85" s="175" t="s">
        <v>153</v>
      </c>
      <c r="E85" s="176" t="s">
        <v>2246</v>
      </c>
      <c r="F85" s="177" t="s">
        <v>2247</v>
      </c>
      <c r="G85" s="178" t="s">
        <v>2248</v>
      </c>
      <c r="H85" s="179">
        <v>1</v>
      </c>
      <c r="I85" s="180"/>
      <c r="J85" s="181">
        <f>ROUND(I85*H85,2)</f>
        <v>0</v>
      </c>
      <c r="K85" s="177" t="s">
        <v>31</v>
      </c>
      <c r="L85" s="43"/>
      <c r="M85" s="182" t="s">
        <v>31</v>
      </c>
      <c r="N85" s="183" t="s">
        <v>47</v>
      </c>
      <c r="O85" s="68"/>
      <c r="P85" s="184">
        <f>O85*H85</f>
        <v>0</v>
      </c>
      <c r="Q85" s="184">
        <v>0</v>
      </c>
      <c r="R85" s="184">
        <f>Q85*H85</f>
        <v>0</v>
      </c>
      <c r="S85" s="184">
        <v>0</v>
      </c>
      <c r="T85" s="185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186" t="s">
        <v>157</v>
      </c>
      <c r="AT85" s="186" t="s">
        <v>153</v>
      </c>
      <c r="AU85" s="186" t="s">
        <v>83</v>
      </c>
      <c r="AY85" s="20" t="s">
        <v>152</v>
      </c>
      <c r="BE85" s="187">
        <f>IF(N85="základní",J85,0)</f>
        <v>0</v>
      </c>
      <c r="BF85" s="187">
        <f>IF(N85="snížená",J85,0)</f>
        <v>0</v>
      </c>
      <c r="BG85" s="187">
        <f>IF(N85="zákl. přenesená",J85,0)</f>
        <v>0</v>
      </c>
      <c r="BH85" s="187">
        <f>IF(N85="sníž. přenesená",J85,0)</f>
        <v>0</v>
      </c>
      <c r="BI85" s="187">
        <f>IF(N85="nulová",J85,0)</f>
        <v>0</v>
      </c>
      <c r="BJ85" s="20" t="s">
        <v>83</v>
      </c>
      <c r="BK85" s="187">
        <f>ROUND(I85*H85,2)</f>
        <v>0</v>
      </c>
      <c r="BL85" s="20" t="s">
        <v>157</v>
      </c>
      <c r="BM85" s="186" t="s">
        <v>2249</v>
      </c>
    </row>
    <row r="86" spans="1:65" s="2" customFormat="1" ht="19.2">
      <c r="A86" s="38"/>
      <c r="B86" s="39"/>
      <c r="C86" s="40"/>
      <c r="D86" s="188" t="s">
        <v>159</v>
      </c>
      <c r="E86" s="40"/>
      <c r="F86" s="189" t="s">
        <v>2250</v>
      </c>
      <c r="G86" s="40"/>
      <c r="H86" s="40"/>
      <c r="I86" s="190"/>
      <c r="J86" s="40"/>
      <c r="K86" s="40"/>
      <c r="L86" s="43"/>
      <c r="M86" s="191"/>
      <c r="N86" s="192"/>
      <c r="O86" s="68"/>
      <c r="P86" s="68"/>
      <c r="Q86" s="68"/>
      <c r="R86" s="68"/>
      <c r="S86" s="68"/>
      <c r="T86" s="69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20" t="s">
        <v>159</v>
      </c>
      <c r="AU86" s="20" t="s">
        <v>83</v>
      </c>
    </row>
    <row r="87" spans="1:65" s="2" customFormat="1" ht="21.75" customHeight="1">
      <c r="A87" s="38"/>
      <c r="B87" s="39"/>
      <c r="C87" s="175" t="s">
        <v>174</v>
      </c>
      <c r="D87" s="175" t="s">
        <v>153</v>
      </c>
      <c r="E87" s="176" t="s">
        <v>165</v>
      </c>
      <c r="F87" s="177" t="s">
        <v>2251</v>
      </c>
      <c r="G87" s="178" t="s">
        <v>2239</v>
      </c>
      <c r="H87" s="179">
        <v>1</v>
      </c>
      <c r="I87" s="180"/>
      <c r="J87" s="181">
        <f>ROUND(I87*H87,2)</f>
        <v>0</v>
      </c>
      <c r="K87" s="177" t="s">
        <v>31</v>
      </c>
      <c r="L87" s="43"/>
      <c r="M87" s="182" t="s">
        <v>31</v>
      </c>
      <c r="N87" s="183" t="s">
        <v>47</v>
      </c>
      <c r="O87" s="68"/>
      <c r="P87" s="184">
        <f>O87*H87</f>
        <v>0</v>
      </c>
      <c r="Q87" s="184">
        <v>0</v>
      </c>
      <c r="R87" s="184">
        <f>Q87*H87</f>
        <v>0</v>
      </c>
      <c r="S87" s="184">
        <v>0</v>
      </c>
      <c r="T87" s="185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186" t="s">
        <v>157</v>
      </c>
      <c r="AT87" s="186" t="s">
        <v>153</v>
      </c>
      <c r="AU87" s="186" t="s">
        <v>83</v>
      </c>
      <c r="AY87" s="20" t="s">
        <v>152</v>
      </c>
      <c r="BE87" s="187">
        <f>IF(N87="základní",J87,0)</f>
        <v>0</v>
      </c>
      <c r="BF87" s="187">
        <f>IF(N87="snížená",J87,0)</f>
        <v>0</v>
      </c>
      <c r="BG87" s="187">
        <f>IF(N87="zákl. přenesená",J87,0)</f>
        <v>0</v>
      </c>
      <c r="BH87" s="187">
        <f>IF(N87="sníž. přenesená",J87,0)</f>
        <v>0</v>
      </c>
      <c r="BI87" s="187">
        <f>IF(N87="nulová",J87,0)</f>
        <v>0</v>
      </c>
      <c r="BJ87" s="20" t="s">
        <v>83</v>
      </c>
      <c r="BK87" s="187">
        <f>ROUND(I87*H87,2)</f>
        <v>0</v>
      </c>
      <c r="BL87" s="20" t="s">
        <v>157</v>
      </c>
      <c r="BM87" s="186" t="s">
        <v>2252</v>
      </c>
    </row>
    <row r="88" spans="1:65" s="2" customFormat="1" ht="16.5" customHeight="1">
      <c r="A88" s="38"/>
      <c r="B88" s="39"/>
      <c r="C88" s="175" t="s">
        <v>179</v>
      </c>
      <c r="D88" s="175" t="s">
        <v>153</v>
      </c>
      <c r="E88" s="176" t="s">
        <v>174</v>
      </c>
      <c r="F88" s="177" t="s">
        <v>2253</v>
      </c>
      <c r="G88" s="178" t="s">
        <v>2239</v>
      </c>
      <c r="H88" s="179">
        <v>1</v>
      </c>
      <c r="I88" s="180"/>
      <c r="J88" s="181">
        <f>ROUND(I88*H88,2)</f>
        <v>0</v>
      </c>
      <c r="K88" s="177" t="s">
        <v>31</v>
      </c>
      <c r="L88" s="43"/>
      <c r="M88" s="182" t="s">
        <v>31</v>
      </c>
      <c r="N88" s="183" t="s">
        <v>47</v>
      </c>
      <c r="O88" s="68"/>
      <c r="P88" s="184">
        <f>O88*H88</f>
        <v>0</v>
      </c>
      <c r="Q88" s="184">
        <v>0</v>
      </c>
      <c r="R88" s="184">
        <f>Q88*H88</f>
        <v>0</v>
      </c>
      <c r="S88" s="184">
        <v>0</v>
      </c>
      <c r="T88" s="185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186" t="s">
        <v>157</v>
      </c>
      <c r="AT88" s="186" t="s">
        <v>153</v>
      </c>
      <c r="AU88" s="186" t="s">
        <v>83</v>
      </c>
      <c r="AY88" s="20" t="s">
        <v>152</v>
      </c>
      <c r="BE88" s="187">
        <f>IF(N88="základní",J88,0)</f>
        <v>0</v>
      </c>
      <c r="BF88" s="187">
        <f>IF(N88="snížená",J88,0)</f>
        <v>0</v>
      </c>
      <c r="BG88" s="187">
        <f>IF(N88="zákl. přenesená",J88,0)</f>
        <v>0</v>
      </c>
      <c r="BH88" s="187">
        <f>IF(N88="sníž. přenesená",J88,0)</f>
        <v>0</v>
      </c>
      <c r="BI88" s="187">
        <f>IF(N88="nulová",J88,0)</f>
        <v>0</v>
      </c>
      <c r="BJ88" s="20" t="s">
        <v>83</v>
      </c>
      <c r="BK88" s="187">
        <f>ROUND(I88*H88,2)</f>
        <v>0</v>
      </c>
      <c r="BL88" s="20" t="s">
        <v>157</v>
      </c>
      <c r="BM88" s="186" t="s">
        <v>2254</v>
      </c>
    </row>
    <row r="89" spans="1:65" s="2" customFormat="1" ht="16.5" customHeight="1">
      <c r="A89" s="38"/>
      <c r="B89" s="39"/>
      <c r="C89" s="175" t="s">
        <v>184</v>
      </c>
      <c r="D89" s="175" t="s">
        <v>153</v>
      </c>
      <c r="E89" s="176" t="s">
        <v>179</v>
      </c>
      <c r="F89" s="177" t="s">
        <v>2255</v>
      </c>
      <c r="G89" s="178" t="s">
        <v>2239</v>
      </c>
      <c r="H89" s="179">
        <v>1</v>
      </c>
      <c r="I89" s="180"/>
      <c r="J89" s="181">
        <f>ROUND(I89*H89,2)</f>
        <v>0</v>
      </c>
      <c r="K89" s="177" t="s">
        <v>31</v>
      </c>
      <c r="L89" s="43"/>
      <c r="M89" s="182" t="s">
        <v>31</v>
      </c>
      <c r="N89" s="183" t="s">
        <v>47</v>
      </c>
      <c r="O89" s="68"/>
      <c r="P89" s="184">
        <f>O89*H89</f>
        <v>0</v>
      </c>
      <c r="Q89" s="184">
        <v>0</v>
      </c>
      <c r="R89" s="184">
        <f>Q89*H89</f>
        <v>0</v>
      </c>
      <c r="S89" s="184">
        <v>0</v>
      </c>
      <c r="T89" s="185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186" t="s">
        <v>157</v>
      </c>
      <c r="AT89" s="186" t="s">
        <v>153</v>
      </c>
      <c r="AU89" s="186" t="s">
        <v>83</v>
      </c>
      <c r="AY89" s="20" t="s">
        <v>152</v>
      </c>
      <c r="BE89" s="187">
        <f>IF(N89="základní",J89,0)</f>
        <v>0</v>
      </c>
      <c r="BF89" s="187">
        <f>IF(N89="snížená",J89,0)</f>
        <v>0</v>
      </c>
      <c r="BG89" s="187">
        <f>IF(N89="zákl. přenesená",J89,0)</f>
        <v>0</v>
      </c>
      <c r="BH89" s="187">
        <f>IF(N89="sníž. přenesená",J89,0)</f>
        <v>0</v>
      </c>
      <c r="BI89" s="187">
        <f>IF(N89="nulová",J89,0)</f>
        <v>0</v>
      </c>
      <c r="BJ89" s="20" t="s">
        <v>83</v>
      </c>
      <c r="BK89" s="187">
        <f>ROUND(I89*H89,2)</f>
        <v>0</v>
      </c>
      <c r="BL89" s="20" t="s">
        <v>157</v>
      </c>
      <c r="BM89" s="186" t="s">
        <v>2256</v>
      </c>
    </row>
    <row r="90" spans="1:65" s="2" customFormat="1" ht="16.5" customHeight="1">
      <c r="A90" s="38"/>
      <c r="B90" s="39"/>
      <c r="C90" s="175" t="s">
        <v>189</v>
      </c>
      <c r="D90" s="175" t="s">
        <v>153</v>
      </c>
      <c r="E90" s="176" t="s">
        <v>2257</v>
      </c>
      <c r="F90" s="177" t="s">
        <v>2258</v>
      </c>
      <c r="G90" s="178" t="s">
        <v>2248</v>
      </c>
      <c r="H90" s="179">
        <v>1</v>
      </c>
      <c r="I90" s="180"/>
      <c r="J90" s="181">
        <f>ROUND(I90*H90,2)</f>
        <v>0</v>
      </c>
      <c r="K90" s="177" t="s">
        <v>31</v>
      </c>
      <c r="L90" s="43"/>
      <c r="M90" s="182" t="s">
        <v>31</v>
      </c>
      <c r="N90" s="183" t="s">
        <v>47</v>
      </c>
      <c r="O90" s="68"/>
      <c r="P90" s="184">
        <f>O90*H90</f>
        <v>0</v>
      </c>
      <c r="Q90" s="184">
        <v>0</v>
      </c>
      <c r="R90" s="184">
        <f>Q90*H90</f>
        <v>0</v>
      </c>
      <c r="S90" s="184">
        <v>0</v>
      </c>
      <c r="T90" s="185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186" t="s">
        <v>157</v>
      </c>
      <c r="AT90" s="186" t="s">
        <v>153</v>
      </c>
      <c r="AU90" s="186" t="s">
        <v>83</v>
      </c>
      <c r="AY90" s="20" t="s">
        <v>152</v>
      </c>
      <c r="BE90" s="187">
        <f>IF(N90="základní",J90,0)</f>
        <v>0</v>
      </c>
      <c r="BF90" s="187">
        <f>IF(N90="snížená",J90,0)</f>
        <v>0</v>
      </c>
      <c r="BG90" s="187">
        <f>IF(N90="zákl. přenesená",J90,0)</f>
        <v>0</v>
      </c>
      <c r="BH90" s="187">
        <f>IF(N90="sníž. přenesená",J90,0)</f>
        <v>0</v>
      </c>
      <c r="BI90" s="187">
        <f>IF(N90="nulová",J90,0)</f>
        <v>0</v>
      </c>
      <c r="BJ90" s="20" t="s">
        <v>83</v>
      </c>
      <c r="BK90" s="187">
        <f>ROUND(I90*H90,2)</f>
        <v>0</v>
      </c>
      <c r="BL90" s="20" t="s">
        <v>157</v>
      </c>
      <c r="BM90" s="186" t="s">
        <v>2259</v>
      </c>
    </row>
    <row r="91" spans="1:65" s="2" customFormat="1" ht="28.8">
      <c r="A91" s="38"/>
      <c r="B91" s="39"/>
      <c r="C91" s="40"/>
      <c r="D91" s="188" t="s">
        <v>159</v>
      </c>
      <c r="E91" s="40"/>
      <c r="F91" s="189" t="s">
        <v>2260</v>
      </c>
      <c r="G91" s="40"/>
      <c r="H91" s="40"/>
      <c r="I91" s="190"/>
      <c r="J91" s="40"/>
      <c r="K91" s="40"/>
      <c r="L91" s="43"/>
      <c r="M91" s="191"/>
      <c r="N91" s="192"/>
      <c r="O91" s="68"/>
      <c r="P91" s="68"/>
      <c r="Q91" s="68"/>
      <c r="R91" s="68"/>
      <c r="S91" s="68"/>
      <c r="T91" s="69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20" t="s">
        <v>159</v>
      </c>
      <c r="AU91" s="20" t="s">
        <v>83</v>
      </c>
    </row>
    <row r="92" spans="1:65" s="2" customFormat="1" ht="16.5" customHeight="1">
      <c r="A92" s="38"/>
      <c r="B92" s="39"/>
      <c r="C92" s="175" t="s">
        <v>259</v>
      </c>
      <c r="D92" s="175" t="s">
        <v>153</v>
      </c>
      <c r="E92" s="176" t="s">
        <v>189</v>
      </c>
      <c r="F92" s="177" t="s">
        <v>2261</v>
      </c>
      <c r="G92" s="178" t="s">
        <v>2248</v>
      </c>
      <c r="H92" s="179">
        <v>1</v>
      </c>
      <c r="I92" s="180"/>
      <c r="J92" s="181">
        <f>ROUND(I92*H92,2)</f>
        <v>0</v>
      </c>
      <c r="K92" s="177" t="s">
        <v>31</v>
      </c>
      <c r="L92" s="43"/>
      <c r="M92" s="182" t="s">
        <v>31</v>
      </c>
      <c r="N92" s="183" t="s">
        <v>47</v>
      </c>
      <c r="O92" s="68"/>
      <c r="P92" s="184">
        <f>O92*H92</f>
        <v>0</v>
      </c>
      <c r="Q92" s="184">
        <v>0</v>
      </c>
      <c r="R92" s="184">
        <f>Q92*H92</f>
        <v>0</v>
      </c>
      <c r="S92" s="184">
        <v>0</v>
      </c>
      <c r="T92" s="18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186" t="s">
        <v>157</v>
      </c>
      <c r="AT92" s="186" t="s">
        <v>153</v>
      </c>
      <c r="AU92" s="186" t="s">
        <v>83</v>
      </c>
      <c r="AY92" s="20" t="s">
        <v>152</v>
      </c>
      <c r="BE92" s="187">
        <f>IF(N92="základní",J92,0)</f>
        <v>0</v>
      </c>
      <c r="BF92" s="187">
        <f>IF(N92="snížená",J92,0)</f>
        <v>0</v>
      </c>
      <c r="BG92" s="187">
        <f>IF(N92="zákl. přenesená",J92,0)</f>
        <v>0</v>
      </c>
      <c r="BH92" s="187">
        <f>IF(N92="sníž. přenesená",J92,0)</f>
        <v>0</v>
      </c>
      <c r="BI92" s="187">
        <f>IF(N92="nulová",J92,0)</f>
        <v>0</v>
      </c>
      <c r="BJ92" s="20" t="s">
        <v>83</v>
      </c>
      <c r="BK92" s="187">
        <f>ROUND(I92*H92,2)</f>
        <v>0</v>
      </c>
      <c r="BL92" s="20" t="s">
        <v>157</v>
      </c>
      <c r="BM92" s="186" t="s">
        <v>2262</v>
      </c>
    </row>
    <row r="93" spans="1:65" s="2" customFormat="1" ht="16.5" customHeight="1">
      <c r="A93" s="38"/>
      <c r="B93" s="39"/>
      <c r="C93" s="175" t="s">
        <v>265</v>
      </c>
      <c r="D93" s="175" t="s">
        <v>153</v>
      </c>
      <c r="E93" s="176" t="s">
        <v>259</v>
      </c>
      <c r="F93" s="177" t="s">
        <v>2263</v>
      </c>
      <c r="G93" s="178" t="s">
        <v>2248</v>
      </c>
      <c r="H93" s="179">
        <v>1</v>
      </c>
      <c r="I93" s="180"/>
      <c r="J93" s="181">
        <f>ROUND(I93*H93,2)</f>
        <v>0</v>
      </c>
      <c r="K93" s="177" t="s">
        <v>31</v>
      </c>
      <c r="L93" s="43"/>
      <c r="M93" s="182" t="s">
        <v>31</v>
      </c>
      <c r="N93" s="183" t="s">
        <v>47</v>
      </c>
      <c r="O93" s="68"/>
      <c r="P93" s="184">
        <f>O93*H93</f>
        <v>0</v>
      </c>
      <c r="Q93" s="184">
        <v>0</v>
      </c>
      <c r="R93" s="184">
        <f>Q93*H93</f>
        <v>0</v>
      </c>
      <c r="S93" s="184">
        <v>0</v>
      </c>
      <c r="T93" s="185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186" t="s">
        <v>157</v>
      </c>
      <c r="AT93" s="186" t="s">
        <v>153</v>
      </c>
      <c r="AU93" s="186" t="s">
        <v>83</v>
      </c>
      <c r="AY93" s="20" t="s">
        <v>152</v>
      </c>
      <c r="BE93" s="187">
        <f>IF(N93="základní",J93,0)</f>
        <v>0</v>
      </c>
      <c r="BF93" s="187">
        <f>IF(N93="snížená",J93,0)</f>
        <v>0</v>
      </c>
      <c r="BG93" s="187">
        <f>IF(N93="zákl. přenesená",J93,0)</f>
        <v>0</v>
      </c>
      <c r="BH93" s="187">
        <f>IF(N93="sníž. přenesená",J93,0)</f>
        <v>0</v>
      </c>
      <c r="BI93" s="187">
        <f>IF(N93="nulová",J93,0)</f>
        <v>0</v>
      </c>
      <c r="BJ93" s="20" t="s">
        <v>83</v>
      </c>
      <c r="BK93" s="187">
        <f>ROUND(I93*H93,2)</f>
        <v>0</v>
      </c>
      <c r="BL93" s="20" t="s">
        <v>157</v>
      </c>
      <c r="BM93" s="186" t="s">
        <v>2264</v>
      </c>
    </row>
    <row r="94" spans="1:65" s="2" customFormat="1" ht="16.5" customHeight="1">
      <c r="A94" s="38"/>
      <c r="B94" s="39"/>
      <c r="C94" s="175" t="s">
        <v>269</v>
      </c>
      <c r="D94" s="175" t="s">
        <v>153</v>
      </c>
      <c r="E94" s="176" t="s">
        <v>2265</v>
      </c>
      <c r="F94" s="177" t="s">
        <v>2266</v>
      </c>
      <c r="G94" s="178" t="s">
        <v>2248</v>
      </c>
      <c r="H94" s="179">
        <v>1</v>
      </c>
      <c r="I94" s="180"/>
      <c r="J94" s="181">
        <f>ROUND(I94*H94,2)</f>
        <v>0</v>
      </c>
      <c r="K94" s="177" t="s">
        <v>31</v>
      </c>
      <c r="L94" s="43"/>
      <c r="M94" s="182" t="s">
        <v>31</v>
      </c>
      <c r="N94" s="183" t="s">
        <v>47</v>
      </c>
      <c r="O94" s="68"/>
      <c r="P94" s="184">
        <f>O94*H94</f>
        <v>0</v>
      </c>
      <c r="Q94" s="184">
        <v>0</v>
      </c>
      <c r="R94" s="184">
        <f>Q94*H94</f>
        <v>0</v>
      </c>
      <c r="S94" s="184">
        <v>0</v>
      </c>
      <c r="T94" s="185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186" t="s">
        <v>157</v>
      </c>
      <c r="AT94" s="186" t="s">
        <v>153</v>
      </c>
      <c r="AU94" s="186" t="s">
        <v>83</v>
      </c>
      <c r="AY94" s="20" t="s">
        <v>152</v>
      </c>
      <c r="BE94" s="187">
        <f>IF(N94="základní",J94,0)</f>
        <v>0</v>
      </c>
      <c r="BF94" s="187">
        <f>IF(N94="snížená",J94,0)</f>
        <v>0</v>
      </c>
      <c r="BG94" s="187">
        <f>IF(N94="zákl. přenesená",J94,0)</f>
        <v>0</v>
      </c>
      <c r="BH94" s="187">
        <f>IF(N94="sníž. přenesená",J94,0)</f>
        <v>0</v>
      </c>
      <c r="BI94" s="187">
        <f>IF(N94="nulová",J94,0)</f>
        <v>0</v>
      </c>
      <c r="BJ94" s="20" t="s">
        <v>83</v>
      </c>
      <c r="BK94" s="187">
        <f>ROUND(I94*H94,2)</f>
        <v>0</v>
      </c>
      <c r="BL94" s="20" t="s">
        <v>157</v>
      </c>
      <c r="BM94" s="186" t="s">
        <v>2267</v>
      </c>
    </row>
    <row r="95" spans="1:65" s="2" customFormat="1" ht="16.5" customHeight="1">
      <c r="A95" s="38"/>
      <c r="B95" s="39"/>
      <c r="C95" s="175" t="s">
        <v>8</v>
      </c>
      <c r="D95" s="175" t="s">
        <v>153</v>
      </c>
      <c r="E95" s="176" t="s">
        <v>265</v>
      </c>
      <c r="F95" s="177" t="s">
        <v>2268</v>
      </c>
      <c r="G95" s="178" t="s">
        <v>2248</v>
      </c>
      <c r="H95" s="179">
        <v>1</v>
      </c>
      <c r="I95" s="180"/>
      <c r="J95" s="181">
        <f>ROUND(I95*H95,2)</f>
        <v>0</v>
      </c>
      <c r="K95" s="177" t="s">
        <v>31</v>
      </c>
      <c r="L95" s="43"/>
      <c r="M95" s="182" t="s">
        <v>31</v>
      </c>
      <c r="N95" s="183" t="s">
        <v>47</v>
      </c>
      <c r="O95" s="68"/>
      <c r="P95" s="184">
        <f>O95*H95</f>
        <v>0</v>
      </c>
      <c r="Q95" s="184">
        <v>0</v>
      </c>
      <c r="R95" s="184">
        <f>Q95*H95</f>
        <v>0</v>
      </c>
      <c r="S95" s="184">
        <v>0</v>
      </c>
      <c r="T95" s="185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186" t="s">
        <v>157</v>
      </c>
      <c r="AT95" s="186" t="s">
        <v>153</v>
      </c>
      <c r="AU95" s="186" t="s">
        <v>83</v>
      </c>
      <c r="AY95" s="20" t="s">
        <v>152</v>
      </c>
      <c r="BE95" s="187">
        <f>IF(N95="základní",J95,0)</f>
        <v>0</v>
      </c>
      <c r="BF95" s="187">
        <f>IF(N95="snížená",J95,0)</f>
        <v>0</v>
      </c>
      <c r="BG95" s="187">
        <f>IF(N95="zákl. přenesená",J95,0)</f>
        <v>0</v>
      </c>
      <c r="BH95" s="187">
        <f>IF(N95="sníž. přenesená",J95,0)</f>
        <v>0</v>
      </c>
      <c r="BI95" s="187">
        <f>IF(N95="nulová",J95,0)</f>
        <v>0</v>
      </c>
      <c r="BJ95" s="20" t="s">
        <v>83</v>
      </c>
      <c r="BK95" s="187">
        <f>ROUND(I95*H95,2)</f>
        <v>0</v>
      </c>
      <c r="BL95" s="20" t="s">
        <v>157</v>
      </c>
      <c r="BM95" s="186" t="s">
        <v>2269</v>
      </c>
    </row>
    <row r="96" spans="1:65" s="2" customFormat="1" ht="16.5" customHeight="1">
      <c r="A96" s="38"/>
      <c r="B96" s="39"/>
      <c r="C96" s="175" t="s">
        <v>278</v>
      </c>
      <c r="D96" s="175" t="s">
        <v>153</v>
      </c>
      <c r="E96" s="176" t="s">
        <v>298</v>
      </c>
      <c r="F96" s="177" t="s">
        <v>2270</v>
      </c>
      <c r="G96" s="178" t="s">
        <v>2248</v>
      </c>
      <c r="H96" s="179">
        <v>1</v>
      </c>
      <c r="I96" s="180"/>
      <c r="J96" s="181">
        <f>ROUND(I96*H96,2)</f>
        <v>0</v>
      </c>
      <c r="K96" s="177" t="s">
        <v>31</v>
      </c>
      <c r="L96" s="43"/>
      <c r="M96" s="193" t="s">
        <v>31</v>
      </c>
      <c r="N96" s="194" t="s">
        <v>47</v>
      </c>
      <c r="O96" s="195"/>
      <c r="P96" s="196">
        <f>O96*H96</f>
        <v>0</v>
      </c>
      <c r="Q96" s="196">
        <v>0</v>
      </c>
      <c r="R96" s="196">
        <f>Q96*H96</f>
        <v>0</v>
      </c>
      <c r="S96" s="196">
        <v>0</v>
      </c>
      <c r="T96" s="197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186" t="s">
        <v>157</v>
      </c>
      <c r="AT96" s="186" t="s">
        <v>153</v>
      </c>
      <c r="AU96" s="186" t="s">
        <v>83</v>
      </c>
      <c r="AY96" s="20" t="s">
        <v>152</v>
      </c>
      <c r="BE96" s="187">
        <f>IF(N96="základní",J96,0)</f>
        <v>0</v>
      </c>
      <c r="BF96" s="187">
        <f>IF(N96="snížená",J96,0)</f>
        <v>0</v>
      </c>
      <c r="BG96" s="187">
        <f>IF(N96="zákl. přenesená",J96,0)</f>
        <v>0</v>
      </c>
      <c r="BH96" s="187">
        <f>IF(N96="sníž. přenesená",J96,0)</f>
        <v>0</v>
      </c>
      <c r="BI96" s="187">
        <f>IF(N96="nulová",J96,0)</f>
        <v>0</v>
      </c>
      <c r="BJ96" s="20" t="s">
        <v>83</v>
      </c>
      <c r="BK96" s="187">
        <f>ROUND(I96*H96,2)</f>
        <v>0</v>
      </c>
      <c r="BL96" s="20" t="s">
        <v>157</v>
      </c>
      <c r="BM96" s="186" t="s">
        <v>2271</v>
      </c>
    </row>
    <row r="97" spans="1:31" s="2" customFormat="1" ht="6.9" customHeight="1">
      <c r="A97" s="38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43"/>
      <c r="M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</sheetData>
  <sheetProtection algorithmName="SHA-512" hashValue="/5GNBOE/haCHushhhQA750oUdwXi6emO6xN5MJ3r20XIY3ZiUTTUAAKlNVAEUc5mb0sHaP+4TWch+sBilJ8EcQ==" saltValue="spad/OmBDBknAQiEgd0XyPOqrdbm58pcT7gpU9cZbs+/OlvdckIgURyFpMzdGbQm9xUtQ5bRFdwC+vwagldm+Q==" spinCount="100000" sheet="1" objects="1" scenarios="1" formatColumns="0" formatRows="0" autoFilter="0"/>
  <autoFilter ref="C79:K96" xr:uid="{00000000-0009-0000-0000-00000C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H578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25" style="1" customWidth="1"/>
    <col min="4" max="4" width="130.85546875" style="1" customWidth="1"/>
    <col min="5" max="5" width="13.28515625" style="1" customWidth="1"/>
    <col min="6" max="6" width="20" style="1" customWidth="1"/>
    <col min="7" max="7" width="1.7109375" style="1" customWidth="1"/>
    <col min="8" max="8" width="8.28515625" style="1" customWidth="1"/>
  </cols>
  <sheetData>
    <row r="1" spans="1:8" s="1" customFormat="1" ht="11.25" customHeight="1"/>
    <row r="2" spans="1:8" s="1" customFormat="1" ht="36.9" customHeight="1"/>
    <row r="3" spans="1:8" s="1" customFormat="1" ht="6.9" customHeight="1">
      <c r="B3" s="112"/>
      <c r="C3" s="113"/>
      <c r="D3" s="113"/>
      <c r="E3" s="113"/>
      <c r="F3" s="113"/>
      <c r="G3" s="113"/>
      <c r="H3" s="23"/>
    </row>
    <row r="4" spans="1:8" s="1" customFormat="1" ht="24.9" customHeight="1">
      <c r="B4" s="23"/>
      <c r="C4" s="114" t="s">
        <v>2272</v>
      </c>
      <c r="H4" s="23"/>
    </row>
    <row r="5" spans="1:8" s="1" customFormat="1" ht="12" customHeight="1">
      <c r="B5" s="23"/>
      <c r="C5" s="198" t="s">
        <v>13</v>
      </c>
      <c r="D5" s="417" t="s">
        <v>14</v>
      </c>
      <c r="E5" s="394"/>
      <c r="F5" s="394"/>
      <c r="H5" s="23"/>
    </row>
    <row r="6" spans="1:8" s="1" customFormat="1" ht="36.9" customHeight="1">
      <c r="B6" s="23"/>
      <c r="C6" s="267" t="s">
        <v>16</v>
      </c>
      <c r="D6" s="421" t="s">
        <v>17</v>
      </c>
      <c r="E6" s="394"/>
      <c r="F6" s="394"/>
      <c r="H6" s="23"/>
    </row>
    <row r="7" spans="1:8" s="1" customFormat="1" ht="16.5" customHeight="1">
      <c r="B7" s="23"/>
      <c r="C7" s="116" t="s">
        <v>24</v>
      </c>
      <c r="D7" s="118">
        <f>'Rekapitulace stavby'!AN8</f>
        <v>45674</v>
      </c>
      <c r="H7" s="23"/>
    </row>
    <row r="8" spans="1:8" s="2" customFormat="1" ht="10.8" customHeight="1">
      <c r="A8" s="38"/>
      <c r="B8" s="43"/>
      <c r="C8" s="38"/>
      <c r="D8" s="38"/>
      <c r="E8" s="38"/>
      <c r="F8" s="38"/>
      <c r="G8" s="38"/>
      <c r="H8" s="43"/>
    </row>
    <row r="9" spans="1:8" s="10" customFormat="1" ht="29.25" customHeight="1">
      <c r="A9" s="150"/>
      <c r="B9" s="268"/>
      <c r="C9" s="269" t="s">
        <v>57</v>
      </c>
      <c r="D9" s="270" t="s">
        <v>58</v>
      </c>
      <c r="E9" s="270" t="s">
        <v>139</v>
      </c>
      <c r="F9" s="271" t="s">
        <v>2273</v>
      </c>
      <c r="G9" s="150"/>
      <c r="H9" s="268"/>
    </row>
    <row r="10" spans="1:8" s="2" customFormat="1" ht="26.4" customHeight="1">
      <c r="A10" s="38"/>
      <c r="B10" s="43"/>
      <c r="C10" s="272" t="s">
        <v>2274</v>
      </c>
      <c r="D10" s="272" t="s">
        <v>101</v>
      </c>
      <c r="E10" s="38"/>
      <c r="F10" s="38"/>
      <c r="G10" s="38"/>
      <c r="H10" s="43"/>
    </row>
    <row r="11" spans="1:8" s="2" customFormat="1" ht="16.8" customHeight="1">
      <c r="A11" s="38"/>
      <c r="B11" s="43"/>
      <c r="C11" s="273" t="s">
        <v>1146</v>
      </c>
      <c r="D11" s="274" t="s">
        <v>1146</v>
      </c>
      <c r="E11" s="275" t="s">
        <v>31</v>
      </c>
      <c r="F11" s="276">
        <v>1.884955592154</v>
      </c>
      <c r="G11" s="38"/>
      <c r="H11" s="43"/>
    </row>
    <row r="12" spans="1:8" s="2" customFormat="1" ht="16.8" customHeight="1">
      <c r="A12" s="38"/>
      <c r="B12" s="43"/>
      <c r="C12" s="277" t="s">
        <v>31</v>
      </c>
      <c r="D12" s="277" t="s">
        <v>1145</v>
      </c>
      <c r="E12" s="20" t="s">
        <v>31</v>
      </c>
      <c r="F12" s="278">
        <v>0</v>
      </c>
      <c r="G12" s="38"/>
      <c r="H12" s="43"/>
    </row>
    <row r="13" spans="1:8" s="2" customFormat="1" ht="16.8" customHeight="1">
      <c r="A13" s="38"/>
      <c r="B13" s="43"/>
      <c r="C13" s="277" t="s">
        <v>1146</v>
      </c>
      <c r="D13" s="277" t="s">
        <v>1147</v>
      </c>
      <c r="E13" s="20" t="s">
        <v>31</v>
      </c>
      <c r="F13" s="278">
        <v>1.885</v>
      </c>
      <c r="G13" s="38"/>
      <c r="H13" s="43"/>
    </row>
    <row r="14" spans="1:8" s="2" customFormat="1" ht="16.8" customHeight="1">
      <c r="A14" s="38"/>
      <c r="B14" s="43"/>
      <c r="C14" s="273" t="s">
        <v>645</v>
      </c>
      <c r="D14" s="274" t="s">
        <v>646</v>
      </c>
      <c r="E14" s="275" t="s">
        <v>207</v>
      </c>
      <c r="F14" s="276">
        <v>9.5000000000000001E-2</v>
      </c>
      <c r="G14" s="38"/>
      <c r="H14" s="43"/>
    </row>
    <row r="15" spans="1:8" s="2" customFormat="1" ht="16.8" customHeight="1">
      <c r="A15" s="38"/>
      <c r="B15" s="43"/>
      <c r="C15" s="277" t="s">
        <v>31</v>
      </c>
      <c r="D15" s="277" t="s">
        <v>883</v>
      </c>
      <c r="E15" s="20" t="s">
        <v>31</v>
      </c>
      <c r="F15" s="278">
        <v>0</v>
      </c>
      <c r="G15" s="38"/>
      <c r="H15" s="43"/>
    </row>
    <row r="16" spans="1:8" s="2" customFormat="1" ht="16.8" customHeight="1">
      <c r="A16" s="38"/>
      <c r="B16" s="43"/>
      <c r="C16" s="277" t="s">
        <v>31</v>
      </c>
      <c r="D16" s="277" t="s">
        <v>913</v>
      </c>
      <c r="E16" s="20" t="s">
        <v>31</v>
      </c>
      <c r="F16" s="278">
        <v>0</v>
      </c>
      <c r="G16" s="38"/>
      <c r="H16" s="43"/>
    </row>
    <row r="17" spans="1:8" s="2" customFormat="1" ht="16.8" customHeight="1">
      <c r="A17" s="38"/>
      <c r="B17" s="43"/>
      <c r="C17" s="277" t="s">
        <v>645</v>
      </c>
      <c r="D17" s="277" t="s">
        <v>914</v>
      </c>
      <c r="E17" s="20" t="s">
        <v>31</v>
      </c>
      <c r="F17" s="278">
        <v>9.5000000000000001E-2</v>
      </c>
      <c r="G17" s="38"/>
      <c r="H17" s="43"/>
    </row>
    <row r="18" spans="1:8" s="2" customFormat="1" ht="16.8" customHeight="1">
      <c r="A18" s="38"/>
      <c r="B18" s="43"/>
      <c r="C18" s="279" t="s">
        <v>2275</v>
      </c>
      <c r="D18" s="38"/>
      <c r="E18" s="38"/>
      <c r="F18" s="38"/>
      <c r="G18" s="38"/>
      <c r="H18" s="43"/>
    </row>
    <row r="19" spans="1:8" s="2" customFormat="1" ht="16.8" customHeight="1">
      <c r="A19" s="38"/>
      <c r="B19" s="43"/>
      <c r="C19" s="277" t="s">
        <v>910</v>
      </c>
      <c r="D19" s="277" t="s">
        <v>2276</v>
      </c>
      <c r="E19" s="20" t="s">
        <v>650</v>
      </c>
      <c r="F19" s="278">
        <v>9.2050000000000001</v>
      </c>
      <c r="G19" s="38"/>
      <c r="H19" s="43"/>
    </row>
    <row r="20" spans="1:8" s="2" customFormat="1" ht="16.8" customHeight="1">
      <c r="A20" s="38"/>
      <c r="B20" s="43"/>
      <c r="C20" s="277" t="s">
        <v>844</v>
      </c>
      <c r="D20" s="277" t="s">
        <v>2277</v>
      </c>
      <c r="E20" s="20" t="s">
        <v>650</v>
      </c>
      <c r="F20" s="278">
        <v>114.65900000000001</v>
      </c>
      <c r="G20" s="38"/>
      <c r="H20" s="43"/>
    </row>
    <row r="21" spans="1:8" s="2" customFormat="1" ht="16.8" customHeight="1">
      <c r="A21" s="38"/>
      <c r="B21" s="43"/>
      <c r="C21" s="273" t="s">
        <v>648</v>
      </c>
      <c r="D21" s="274" t="s">
        <v>649</v>
      </c>
      <c r="E21" s="275" t="s">
        <v>650</v>
      </c>
      <c r="F21" s="276">
        <v>93.697000000000003</v>
      </c>
      <c r="G21" s="38"/>
      <c r="H21" s="43"/>
    </row>
    <row r="22" spans="1:8" s="2" customFormat="1" ht="16.8" customHeight="1">
      <c r="A22" s="38"/>
      <c r="B22" s="43"/>
      <c r="C22" s="277" t="s">
        <v>31</v>
      </c>
      <c r="D22" s="277" t="s">
        <v>738</v>
      </c>
      <c r="E22" s="20" t="s">
        <v>31</v>
      </c>
      <c r="F22" s="278">
        <v>0</v>
      </c>
      <c r="G22" s="38"/>
      <c r="H22" s="43"/>
    </row>
    <row r="23" spans="1:8" s="2" customFormat="1" ht="16.8" customHeight="1">
      <c r="A23" s="38"/>
      <c r="B23" s="43"/>
      <c r="C23" s="277" t="s">
        <v>31</v>
      </c>
      <c r="D23" s="277" t="s">
        <v>739</v>
      </c>
      <c r="E23" s="20" t="s">
        <v>31</v>
      </c>
      <c r="F23" s="278">
        <v>0</v>
      </c>
      <c r="G23" s="38"/>
      <c r="H23" s="43"/>
    </row>
    <row r="24" spans="1:8" s="2" customFormat="1" ht="16.8" customHeight="1">
      <c r="A24" s="38"/>
      <c r="B24" s="43"/>
      <c r="C24" s="277" t="s">
        <v>31</v>
      </c>
      <c r="D24" s="277" t="s">
        <v>740</v>
      </c>
      <c r="E24" s="20" t="s">
        <v>31</v>
      </c>
      <c r="F24" s="278">
        <v>55.423000000000002</v>
      </c>
      <c r="G24" s="38"/>
      <c r="H24" s="43"/>
    </row>
    <row r="25" spans="1:8" s="2" customFormat="1" ht="16.8" customHeight="1">
      <c r="A25" s="38"/>
      <c r="B25" s="43"/>
      <c r="C25" s="277" t="s">
        <v>31</v>
      </c>
      <c r="D25" s="277" t="s">
        <v>741</v>
      </c>
      <c r="E25" s="20" t="s">
        <v>31</v>
      </c>
      <c r="F25" s="278">
        <v>28.916</v>
      </c>
      <c r="G25" s="38"/>
      <c r="H25" s="43"/>
    </row>
    <row r="26" spans="1:8" s="2" customFormat="1" ht="16.8" customHeight="1">
      <c r="A26" s="38"/>
      <c r="B26" s="43"/>
      <c r="C26" s="277" t="s">
        <v>31</v>
      </c>
      <c r="D26" s="277" t="s">
        <v>742</v>
      </c>
      <c r="E26" s="20" t="s">
        <v>31</v>
      </c>
      <c r="F26" s="278">
        <v>6.65</v>
      </c>
      <c r="G26" s="38"/>
      <c r="H26" s="43"/>
    </row>
    <row r="27" spans="1:8" s="2" customFormat="1" ht="16.8" customHeight="1">
      <c r="A27" s="38"/>
      <c r="B27" s="43"/>
      <c r="C27" s="277" t="s">
        <v>31</v>
      </c>
      <c r="D27" s="277" t="s">
        <v>743</v>
      </c>
      <c r="E27" s="20" t="s">
        <v>31</v>
      </c>
      <c r="F27" s="278">
        <v>2.7080000000000002</v>
      </c>
      <c r="G27" s="38"/>
      <c r="H27" s="43"/>
    </row>
    <row r="28" spans="1:8" s="2" customFormat="1" ht="16.8" customHeight="1">
      <c r="A28" s="38"/>
      <c r="B28" s="43"/>
      <c r="C28" s="277" t="s">
        <v>648</v>
      </c>
      <c r="D28" s="277" t="s">
        <v>223</v>
      </c>
      <c r="E28" s="20" t="s">
        <v>31</v>
      </c>
      <c r="F28" s="278">
        <v>93.697000000000003</v>
      </c>
      <c r="G28" s="38"/>
      <c r="H28" s="43"/>
    </row>
    <row r="29" spans="1:8" s="2" customFormat="1" ht="16.8" customHeight="1">
      <c r="A29" s="38"/>
      <c r="B29" s="43"/>
      <c r="C29" s="279" t="s">
        <v>2275</v>
      </c>
      <c r="D29" s="38"/>
      <c r="E29" s="38"/>
      <c r="F29" s="38"/>
      <c r="G29" s="38"/>
      <c r="H29" s="43"/>
    </row>
    <row r="30" spans="1:8" s="2" customFormat="1" ht="16.8" customHeight="1">
      <c r="A30" s="38"/>
      <c r="B30" s="43"/>
      <c r="C30" s="277" t="s">
        <v>735</v>
      </c>
      <c r="D30" s="277" t="s">
        <v>2278</v>
      </c>
      <c r="E30" s="20" t="s">
        <v>650</v>
      </c>
      <c r="F30" s="278">
        <v>93.697000000000003</v>
      </c>
      <c r="G30" s="38"/>
      <c r="H30" s="43"/>
    </row>
    <row r="31" spans="1:8" s="2" customFormat="1" ht="16.8" customHeight="1">
      <c r="A31" s="38"/>
      <c r="B31" s="43"/>
      <c r="C31" s="277" t="s">
        <v>730</v>
      </c>
      <c r="D31" s="277" t="s">
        <v>2279</v>
      </c>
      <c r="E31" s="20" t="s">
        <v>650</v>
      </c>
      <c r="F31" s="278">
        <v>80.695999999999998</v>
      </c>
      <c r="G31" s="38"/>
      <c r="H31" s="43"/>
    </row>
    <row r="32" spans="1:8" s="2" customFormat="1" ht="16.8" customHeight="1">
      <c r="A32" s="38"/>
      <c r="B32" s="43"/>
      <c r="C32" s="277" t="s">
        <v>786</v>
      </c>
      <c r="D32" s="277" t="s">
        <v>2280</v>
      </c>
      <c r="E32" s="20" t="s">
        <v>650</v>
      </c>
      <c r="F32" s="278">
        <v>721.32</v>
      </c>
      <c r="G32" s="38"/>
      <c r="H32" s="43"/>
    </row>
    <row r="33" spans="1:8" s="2" customFormat="1" ht="16.8" customHeight="1">
      <c r="A33" s="38"/>
      <c r="B33" s="43"/>
      <c r="C33" s="277" t="s">
        <v>798</v>
      </c>
      <c r="D33" s="277" t="s">
        <v>2281</v>
      </c>
      <c r="E33" s="20" t="s">
        <v>650</v>
      </c>
      <c r="F33" s="278">
        <v>294.24299999999999</v>
      </c>
      <c r="G33" s="38"/>
      <c r="H33" s="43"/>
    </row>
    <row r="34" spans="1:8" s="2" customFormat="1" ht="16.8" customHeight="1">
      <c r="A34" s="38"/>
      <c r="B34" s="43"/>
      <c r="C34" s="277" t="s">
        <v>806</v>
      </c>
      <c r="D34" s="277" t="s">
        <v>2282</v>
      </c>
      <c r="E34" s="20" t="s">
        <v>650</v>
      </c>
      <c r="F34" s="278">
        <v>632.25900000000001</v>
      </c>
      <c r="G34" s="38"/>
      <c r="H34" s="43"/>
    </row>
    <row r="35" spans="1:8" s="2" customFormat="1" ht="16.8" customHeight="1">
      <c r="A35" s="38"/>
      <c r="B35" s="43"/>
      <c r="C35" s="277" t="s">
        <v>815</v>
      </c>
      <c r="D35" s="277" t="s">
        <v>2283</v>
      </c>
      <c r="E35" s="20" t="s">
        <v>650</v>
      </c>
      <c r="F35" s="278">
        <v>652.43399999999997</v>
      </c>
      <c r="G35" s="38"/>
      <c r="H35" s="43"/>
    </row>
    <row r="36" spans="1:8" s="2" customFormat="1" ht="16.8" customHeight="1">
      <c r="A36" s="38"/>
      <c r="B36" s="43"/>
      <c r="C36" s="273" t="s">
        <v>652</v>
      </c>
      <c r="D36" s="274" t="s">
        <v>653</v>
      </c>
      <c r="E36" s="275" t="s">
        <v>31</v>
      </c>
      <c r="F36" s="276">
        <v>289.60700000000003</v>
      </c>
      <c r="G36" s="38"/>
      <c r="H36" s="43"/>
    </row>
    <row r="37" spans="1:8" s="2" customFormat="1" ht="16.8" customHeight="1">
      <c r="A37" s="38"/>
      <c r="B37" s="43"/>
      <c r="C37" s="277" t="s">
        <v>31</v>
      </c>
      <c r="D37" s="277" t="s">
        <v>738</v>
      </c>
      <c r="E37" s="20" t="s">
        <v>31</v>
      </c>
      <c r="F37" s="278">
        <v>0</v>
      </c>
      <c r="G37" s="38"/>
      <c r="H37" s="43"/>
    </row>
    <row r="38" spans="1:8" s="2" customFormat="1" ht="16.8" customHeight="1">
      <c r="A38" s="38"/>
      <c r="B38" s="43"/>
      <c r="C38" s="277" t="s">
        <v>31</v>
      </c>
      <c r="D38" s="277" t="s">
        <v>739</v>
      </c>
      <c r="E38" s="20" t="s">
        <v>31</v>
      </c>
      <c r="F38" s="278">
        <v>0</v>
      </c>
      <c r="G38" s="38"/>
      <c r="H38" s="43"/>
    </row>
    <row r="39" spans="1:8" s="2" customFormat="1" ht="16.8" customHeight="1">
      <c r="A39" s="38"/>
      <c r="B39" s="43"/>
      <c r="C39" s="277" t="s">
        <v>31</v>
      </c>
      <c r="D39" s="277" t="s">
        <v>748</v>
      </c>
      <c r="E39" s="20" t="s">
        <v>31</v>
      </c>
      <c r="F39" s="278">
        <v>166.268</v>
      </c>
      <c r="G39" s="38"/>
      <c r="H39" s="43"/>
    </row>
    <row r="40" spans="1:8" s="2" customFormat="1" ht="16.8" customHeight="1">
      <c r="A40" s="38"/>
      <c r="B40" s="43"/>
      <c r="C40" s="277" t="s">
        <v>31</v>
      </c>
      <c r="D40" s="277" t="s">
        <v>749</v>
      </c>
      <c r="E40" s="20" t="s">
        <v>31</v>
      </c>
      <c r="F40" s="278">
        <v>86.748999999999995</v>
      </c>
      <c r="G40" s="38"/>
      <c r="H40" s="43"/>
    </row>
    <row r="41" spans="1:8" s="2" customFormat="1" ht="16.8" customHeight="1">
      <c r="A41" s="38"/>
      <c r="B41" s="43"/>
      <c r="C41" s="277" t="s">
        <v>31</v>
      </c>
      <c r="D41" s="277" t="s">
        <v>750</v>
      </c>
      <c r="E41" s="20" t="s">
        <v>31</v>
      </c>
      <c r="F41" s="278">
        <v>8.5169999999999995</v>
      </c>
      <c r="G41" s="38"/>
      <c r="H41" s="43"/>
    </row>
    <row r="42" spans="1:8" s="2" customFormat="1" ht="16.8" customHeight="1">
      <c r="A42" s="38"/>
      <c r="B42" s="43"/>
      <c r="C42" s="277" t="s">
        <v>31</v>
      </c>
      <c r="D42" s="277" t="s">
        <v>751</v>
      </c>
      <c r="E42" s="20" t="s">
        <v>31</v>
      </c>
      <c r="F42" s="278">
        <v>19.95</v>
      </c>
      <c r="G42" s="38"/>
      <c r="H42" s="43"/>
    </row>
    <row r="43" spans="1:8" s="2" customFormat="1" ht="16.8" customHeight="1">
      <c r="A43" s="38"/>
      <c r="B43" s="43"/>
      <c r="C43" s="277" t="s">
        <v>31</v>
      </c>
      <c r="D43" s="277" t="s">
        <v>752</v>
      </c>
      <c r="E43" s="20" t="s">
        <v>31</v>
      </c>
      <c r="F43" s="278">
        <v>8.1229999999999993</v>
      </c>
      <c r="G43" s="38"/>
      <c r="H43" s="43"/>
    </row>
    <row r="44" spans="1:8" s="2" customFormat="1" ht="16.8" customHeight="1">
      <c r="A44" s="38"/>
      <c r="B44" s="43"/>
      <c r="C44" s="277" t="s">
        <v>652</v>
      </c>
      <c r="D44" s="277" t="s">
        <v>223</v>
      </c>
      <c r="E44" s="20" t="s">
        <v>31</v>
      </c>
      <c r="F44" s="278">
        <v>289.60700000000003</v>
      </c>
      <c r="G44" s="38"/>
      <c r="H44" s="43"/>
    </row>
    <row r="45" spans="1:8" s="2" customFormat="1" ht="16.8" customHeight="1">
      <c r="A45" s="38"/>
      <c r="B45" s="43"/>
      <c r="C45" s="279" t="s">
        <v>2275</v>
      </c>
      <c r="D45" s="38"/>
      <c r="E45" s="38"/>
      <c r="F45" s="38"/>
      <c r="G45" s="38"/>
      <c r="H45" s="43"/>
    </row>
    <row r="46" spans="1:8" s="2" customFormat="1" ht="20.399999999999999">
      <c r="A46" s="38"/>
      <c r="B46" s="43"/>
      <c r="C46" s="277" t="s">
        <v>744</v>
      </c>
      <c r="D46" s="277" t="s">
        <v>2284</v>
      </c>
      <c r="E46" s="20" t="s">
        <v>746</v>
      </c>
      <c r="F46" s="278">
        <v>289.60700000000003</v>
      </c>
      <c r="G46" s="38"/>
      <c r="H46" s="43"/>
    </row>
    <row r="47" spans="1:8" s="2" customFormat="1" ht="16.8" customHeight="1">
      <c r="A47" s="38"/>
      <c r="B47" s="43"/>
      <c r="C47" s="277" t="s">
        <v>730</v>
      </c>
      <c r="D47" s="277" t="s">
        <v>2279</v>
      </c>
      <c r="E47" s="20" t="s">
        <v>650</v>
      </c>
      <c r="F47" s="278">
        <v>80.695999999999998</v>
      </c>
      <c r="G47" s="38"/>
      <c r="H47" s="43"/>
    </row>
    <row r="48" spans="1:8" s="2" customFormat="1" ht="16.8" customHeight="1">
      <c r="A48" s="38"/>
      <c r="B48" s="43"/>
      <c r="C48" s="277" t="s">
        <v>786</v>
      </c>
      <c r="D48" s="277" t="s">
        <v>2280</v>
      </c>
      <c r="E48" s="20" t="s">
        <v>650</v>
      </c>
      <c r="F48" s="278">
        <v>721.32</v>
      </c>
      <c r="G48" s="38"/>
      <c r="H48" s="43"/>
    </row>
    <row r="49" spans="1:8" s="2" customFormat="1" ht="16.8" customHeight="1">
      <c r="A49" s="38"/>
      <c r="B49" s="43"/>
      <c r="C49" s="277" t="s">
        <v>798</v>
      </c>
      <c r="D49" s="277" t="s">
        <v>2281</v>
      </c>
      <c r="E49" s="20" t="s">
        <v>650</v>
      </c>
      <c r="F49" s="278">
        <v>294.24299999999999</v>
      </c>
      <c r="G49" s="38"/>
      <c r="H49" s="43"/>
    </row>
    <row r="50" spans="1:8" s="2" customFormat="1" ht="16.8" customHeight="1">
      <c r="A50" s="38"/>
      <c r="B50" s="43"/>
      <c r="C50" s="277" t="s">
        <v>806</v>
      </c>
      <c r="D50" s="277" t="s">
        <v>2282</v>
      </c>
      <c r="E50" s="20" t="s">
        <v>650</v>
      </c>
      <c r="F50" s="278">
        <v>632.25900000000001</v>
      </c>
      <c r="G50" s="38"/>
      <c r="H50" s="43"/>
    </row>
    <row r="51" spans="1:8" s="2" customFormat="1" ht="16.8" customHeight="1">
      <c r="A51" s="38"/>
      <c r="B51" s="43"/>
      <c r="C51" s="277" t="s">
        <v>815</v>
      </c>
      <c r="D51" s="277" t="s">
        <v>2283</v>
      </c>
      <c r="E51" s="20" t="s">
        <v>650</v>
      </c>
      <c r="F51" s="278">
        <v>652.43399999999997</v>
      </c>
      <c r="G51" s="38"/>
      <c r="H51" s="43"/>
    </row>
    <row r="52" spans="1:8" s="2" customFormat="1" ht="16.8" customHeight="1">
      <c r="A52" s="38"/>
      <c r="B52" s="43"/>
      <c r="C52" s="273" t="s">
        <v>655</v>
      </c>
      <c r="D52" s="274" t="s">
        <v>656</v>
      </c>
      <c r="E52" s="275" t="s">
        <v>650</v>
      </c>
      <c r="F52" s="276">
        <v>4.9320000000000004</v>
      </c>
      <c r="G52" s="38"/>
      <c r="H52" s="43"/>
    </row>
    <row r="53" spans="1:8" s="2" customFormat="1" ht="16.8" customHeight="1">
      <c r="A53" s="38"/>
      <c r="B53" s="43"/>
      <c r="C53" s="277" t="s">
        <v>31</v>
      </c>
      <c r="D53" s="277" t="s">
        <v>738</v>
      </c>
      <c r="E53" s="20" t="s">
        <v>31</v>
      </c>
      <c r="F53" s="278">
        <v>0</v>
      </c>
      <c r="G53" s="38"/>
      <c r="H53" s="43"/>
    </row>
    <row r="54" spans="1:8" s="2" customFormat="1" ht="16.8" customHeight="1">
      <c r="A54" s="38"/>
      <c r="B54" s="43"/>
      <c r="C54" s="277" t="s">
        <v>31</v>
      </c>
      <c r="D54" s="277" t="s">
        <v>739</v>
      </c>
      <c r="E54" s="20" t="s">
        <v>31</v>
      </c>
      <c r="F54" s="278">
        <v>0</v>
      </c>
      <c r="G54" s="38"/>
      <c r="H54" s="43"/>
    </row>
    <row r="55" spans="1:8" s="2" customFormat="1" ht="16.8" customHeight="1">
      <c r="A55" s="38"/>
      <c r="B55" s="43"/>
      <c r="C55" s="277" t="s">
        <v>31</v>
      </c>
      <c r="D55" s="277" t="s">
        <v>756</v>
      </c>
      <c r="E55" s="20" t="s">
        <v>31</v>
      </c>
      <c r="F55" s="278">
        <v>2.9169999999999998</v>
      </c>
      <c r="G55" s="38"/>
      <c r="H55" s="43"/>
    </row>
    <row r="56" spans="1:8" s="2" customFormat="1" ht="16.8" customHeight="1">
      <c r="A56" s="38"/>
      <c r="B56" s="43"/>
      <c r="C56" s="277" t="s">
        <v>31</v>
      </c>
      <c r="D56" s="277" t="s">
        <v>757</v>
      </c>
      <c r="E56" s="20" t="s">
        <v>31</v>
      </c>
      <c r="F56" s="278">
        <v>1.522</v>
      </c>
      <c r="G56" s="38"/>
      <c r="H56" s="43"/>
    </row>
    <row r="57" spans="1:8" s="2" customFormat="1" ht="16.8" customHeight="1">
      <c r="A57" s="38"/>
      <c r="B57" s="43"/>
      <c r="C57" s="277" t="s">
        <v>31</v>
      </c>
      <c r="D57" s="277" t="s">
        <v>758</v>
      </c>
      <c r="E57" s="20" t="s">
        <v>31</v>
      </c>
      <c r="F57" s="278">
        <v>0.35</v>
      </c>
      <c r="G57" s="38"/>
      <c r="H57" s="43"/>
    </row>
    <row r="58" spans="1:8" s="2" customFormat="1" ht="16.8" customHeight="1">
      <c r="A58" s="38"/>
      <c r="B58" s="43"/>
      <c r="C58" s="277" t="s">
        <v>31</v>
      </c>
      <c r="D58" s="277" t="s">
        <v>759</v>
      </c>
      <c r="E58" s="20" t="s">
        <v>31</v>
      </c>
      <c r="F58" s="278">
        <v>0.14299999999999999</v>
      </c>
      <c r="G58" s="38"/>
      <c r="H58" s="43"/>
    </row>
    <row r="59" spans="1:8" s="2" customFormat="1" ht="16.8" customHeight="1">
      <c r="A59" s="38"/>
      <c r="B59" s="43"/>
      <c r="C59" s="277" t="s">
        <v>655</v>
      </c>
      <c r="D59" s="277" t="s">
        <v>223</v>
      </c>
      <c r="E59" s="20" t="s">
        <v>31</v>
      </c>
      <c r="F59" s="278">
        <v>4.9320000000000004</v>
      </c>
      <c r="G59" s="38"/>
      <c r="H59" s="43"/>
    </row>
    <row r="60" spans="1:8" s="2" customFormat="1" ht="16.8" customHeight="1">
      <c r="A60" s="38"/>
      <c r="B60" s="43"/>
      <c r="C60" s="279" t="s">
        <v>2275</v>
      </c>
      <c r="D60" s="38"/>
      <c r="E60" s="38"/>
      <c r="F60" s="38"/>
      <c r="G60" s="38"/>
      <c r="H60" s="43"/>
    </row>
    <row r="61" spans="1:8" s="2" customFormat="1" ht="16.8" customHeight="1">
      <c r="A61" s="38"/>
      <c r="B61" s="43"/>
      <c r="C61" s="277" t="s">
        <v>753</v>
      </c>
      <c r="D61" s="277" t="s">
        <v>2285</v>
      </c>
      <c r="E61" s="20" t="s">
        <v>650</v>
      </c>
      <c r="F61" s="278">
        <v>4.9320000000000004</v>
      </c>
      <c r="G61" s="38"/>
      <c r="H61" s="43"/>
    </row>
    <row r="62" spans="1:8" s="2" customFormat="1" ht="16.8" customHeight="1">
      <c r="A62" s="38"/>
      <c r="B62" s="43"/>
      <c r="C62" s="277" t="s">
        <v>730</v>
      </c>
      <c r="D62" s="277" t="s">
        <v>2279</v>
      </c>
      <c r="E62" s="20" t="s">
        <v>650</v>
      </c>
      <c r="F62" s="278">
        <v>80.695999999999998</v>
      </c>
      <c r="G62" s="38"/>
      <c r="H62" s="43"/>
    </row>
    <row r="63" spans="1:8" s="2" customFormat="1" ht="16.8" customHeight="1">
      <c r="A63" s="38"/>
      <c r="B63" s="43"/>
      <c r="C63" s="277" t="s">
        <v>794</v>
      </c>
      <c r="D63" s="277" t="s">
        <v>2286</v>
      </c>
      <c r="E63" s="20" t="s">
        <v>650</v>
      </c>
      <c r="F63" s="278">
        <v>20.175000000000001</v>
      </c>
      <c r="G63" s="38"/>
      <c r="H63" s="43"/>
    </row>
    <row r="64" spans="1:8" s="2" customFormat="1" ht="16.8" customHeight="1">
      <c r="A64" s="38"/>
      <c r="B64" s="43"/>
      <c r="C64" s="277" t="s">
        <v>803</v>
      </c>
      <c r="D64" s="277" t="s">
        <v>2287</v>
      </c>
      <c r="E64" s="20" t="s">
        <v>650</v>
      </c>
      <c r="F64" s="278">
        <v>20.175000000000001</v>
      </c>
      <c r="G64" s="38"/>
      <c r="H64" s="43"/>
    </row>
    <row r="65" spans="1:8" s="2" customFormat="1" ht="16.8" customHeight="1">
      <c r="A65" s="38"/>
      <c r="B65" s="43"/>
      <c r="C65" s="277" t="s">
        <v>812</v>
      </c>
      <c r="D65" s="277" t="s">
        <v>2288</v>
      </c>
      <c r="E65" s="20" t="s">
        <v>650</v>
      </c>
      <c r="F65" s="278">
        <v>20.175000000000001</v>
      </c>
      <c r="G65" s="38"/>
      <c r="H65" s="43"/>
    </row>
    <row r="66" spans="1:8" s="2" customFormat="1" ht="16.8" customHeight="1">
      <c r="A66" s="38"/>
      <c r="B66" s="43"/>
      <c r="C66" s="277" t="s">
        <v>815</v>
      </c>
      <c r="D66" s="277" t="s">
        <v>2283</v>
      </c>
      <c r="E66" s="20" t="s">
        <v>650</v>
      </c>
      <c r="F66" s="278">
        <v>652.43399999999997</v>
      </c>
      <c r="G66" s="38"/>
      <c r="H66" s="43"/>
    </row>
    <row r="67" spans="1:8" s="2" customFormat="1" ht="16.8" customHeight="1">
      <c r="A67" s="38"/>
      <c r="B67" s="43"/>
      <c r="C67" s="273" t="s">
        <v>658</v>
      </c>
      <c r="D67" s="274" t="s">
        <v>659</v>
      </c>
      <c r="E67" s="275" t="s">
        <v>650</v>
      </c>
      <c r="F67" s="276">
        <v>15.243</v>
      </c>
      <c r="G67" s="38"/>
      <c r="H67" s="43"/>
    </row>
    <row r="68" spans="1:8" s="2" customFormat="1" ht="16.8" customHeight="1">
      <c r="A68" s="38"/>
      <c r="B68" s="43"/>
      <c r="C68" s="277" t="s">
        <v>31</v>
      </c>
      <c r="D68" s="277" t="s">
        <v>738</v>
      </c>
      <c r="E68" s="20" t="s">
        <v>31</v>
      </c>
      <c r="F68" s="278">
        <v>0</v>
      </c>
      <c r="G68" s="38"/>
      <c r="H68" s="43"/>
    </row>
    <row r="69" spans="1:8" s="2" customFormat="1" ht="16.8" customHeight="1">
      <c r="A69" s="38"/>
      <c r="B69" s="43"/>
      <c r="C69" s="277" t="s">
        <v>31</v>
      </c>
      <c r="D69" s="277" t="s">
        <v>739</v>
      </c>
      <c r="E69" s="20" t="s">
        <v>31</v>
      </c>
      <c r="F69" s="278">
        <v>0</v>
      </c>
      <c r="G69" s="38"/>
      <c r="H69" s="43"/>
    </row>
    <row r="70" spans="1:8" s="2" customFormat="1" ht="16.8" customHeight="1">
      <c r="A70" s="38"/>
      <c r="B70" s="43"/>
      <c r="C70" s="277" t="s">
        <v>31</v>
      </c>
      <c r="D70" s="277" t="s">
        <v>763</v>
      </c>
      <c r="E70" s="20" t="s">
        <v>31</v>
      </c>
      <c r="F70" s="278">
        <v>8.7509999999999994</v>
      </c>
      <c r="G70" s="38"/>
      <c r="H70" s="43"/>
    </row>
    <row r="71" spans="1:8" s="2" customFormat="1" ht="16.8" customHeight="1">
      <c r="A71" s="38"/>
      <c r="B71" s="43"/>
      <c r="C71" s="277" t="s">
        <v>31</v>
      </c>
      <c r="D71" s="277" t="s">
        <v>764</v>
      </c>
      <c r="E71" s="20" t="s">
        <v>31</v>
      </c>
      <c r="F71" s="278">
        <v>4.5659999999999998</v>
      </c>
      <c r="G71" s="38"/>
      <c r="H71" s="43"/>
    </row>
    <row r="72" spans="1:8" s="2" customFormat="1" ht="16.8" customHeight="1">
      <c r="A72" s="38"/>
      <c r="B72" s="43"/>
      <c r="C72" s="277" t="s">
        <v>31</v>
      </c>
      <c r="D72" s="277" t="s">
        <v>765</v>
      </c>
      <c r="E72" s="20" t="s">
        <v>31</v>
      </c>
      <c r="F72" s="278">
        <v>0.44800000000000001</v>
      </c>
      <c r="G72" s="38"/>
      <c r="H72" s="43"/>
    </row>
    <row r="73" spans="1:8" s="2" customFormat="1" ht="16.8" customHeight="1">
      <c r="A73" s="38"/>
      <c r="B73" s="43"/>
      <c r="C73" s="277" t="s">
        <v>31</v>
      </c>
      <c r="D73" s="277" t="s">
        <v>766</v>
      </c>
      <c r="E73" s="20" t="s">
        <v>31</v>
      </c>
      <c r="F73" s="278">
        <v>1.05</v>
      </c>
      <c r="G73" s="38"/>
      <c r="H73" s="43"/>
    </row>
    <row r="74" spans="1:8" s="2" customFormat="1" ht="16.8" customHeight="1">
      <c r="A74" s="38"/>
      <c r="B74" s="43"/>
      <c r="C74" s="277" t="s">
        <v>31</v>
      </c>
      <c r="D74" s="277" t="s">
        <v>767</v>
      </c>
      <c r="E74" s="20" t="s">
        <v>31</v>
      </c>
      <c r="F74" s="278">
        <v>0.42799999999999999</v>
      </c>
      <c r="G74" s="38"/>
      <c r="H74" s="43"/>
    </row>
    <row r="75" spans="1:8" s="2" customFormat="1" ht="16.8" customHeight="1">
      <c r="A75" s="38"/>
      <c r="B75" s="43"/>
      <c r="C75" s="277" t="s">
        <v>658</v>
      </c>
      <c r="D75" s="277" t="s">
        <v>223</v>
      </c>
      <c r="E75" s="20" t="s">
        <v>31</v>
      </c>
      <c r="F75" s="278">
        <v>15.243</v>
      </c>
      <c r="G75" s="38"/>
      <c r="H75" s="43"/>
    </row>
    <row r="76" spans="1:8" s="2" customFormat="1" ht="16.8" customHeight="1">
      <c r="A76" s="38"/>
      <c r="B76" s="43"/>
      <c r="C76" s="279" t="s">
        <v>2275</v>
      </c>
      <c r="D76" s="38"/>
      <c r="E76" s="38"/>
      <c r="F76" s="38"/>
      <c r="G76" s="38"/>
      <c r="H76" s="43"/>
    </row>
    <row r="77" spans="1:8" s="2" customFormat="1" ht="20.399999999999999">
      <c r="A77" s="38"/>
      <c r="B77" s="43"/>
      <c r="C77" s="277" t="s">
        <v>760</v>
      </c>
      <c r="D77" s="277" t="s">
        <v>2289</v>
      </c>
      <c r="E77" s="20" t="s">
        <v>746</v>
      </c>
      <c r="F77" s="278">
        <v>15.243</v>
      </c>
      <c r="G77" s="38"/>
      <c r="H77" s="43"/>
    </row>
    <row r="78" spans="1:8" s="2" customFormat="1" ht="16.8" customHeight="1">
      <c r="A78" s="38"/>
      <c r="B78" s="43"/>
      <c r="C78" s="277" t="s">
        <v>730</v>
      </c>
      <c r="D78" s="277" t="s">
        <v>2279</v>
      </c>
      <c r="E78" s="20" t="s">
        <v>650</v>
      </c>
      <c r="F78" s="278">
        <v>80.695999999999998</v>
      </c>
      <c r="G78" s="38"/>
      <c r="H78" s="43"/>
    </row>
    <row r="79" spans="1:8" s="2" customFormat="1" ht="16.8" customHeight="1">
      <c r="A79" s="38"/>
      <c r="B79" s="43"/>
      <c r="C79" s="277" t="s">
        <v>794</v>
      </c>
      <c r="D79" s="277" t="s">
        <v>2286</v>
      </c>
      <c r="E79" s="20" t="s">
        <v>650</v>
      </c>
      <c r="F79" s="278">
        <v>20.175000000000001</v>
      </c>
      <c r="G79" s="38"/>
      <c r="H79" s="43"/>
    </row>
    <row r="80" spans="1:8" s="2" customFormat="1" ht="16.8" customHeight="1">
      <c r="A80" s="38"/>
      <c r="B80" s="43"/>
      <c r="C80" s="277" t="s">
        <v>803</v>
      </c>
      <c r="D80" s="277" t="s">
        <v>2287</v>
      </c>
      <c r="E80" s="20" t="s">
        <v>650</v>
      </c>
      <c r="F80" s="278">
        <v>20.175000000000001</v>
      </c>
      <c r="G80" s="38"/>
      <c r="H80" s="43"/>
    </row>
    <row r="81" spans="1:8" s="2" customFormat="1" ht="16.8" customHeight="1">
      <c r="A81" s="38"/>
      <c r="B81" s="43"/>
      <c r="C81" s="277" t="s">
        <v>812</v>
      </c>
      <c r="D81" s="277" t="s">
        <v>2288</v>
      </c>
      <c r="E81" s="20" t="s">
        <v>650</v>
      </c>
      <c r="F81" s="278">
        <v>20.175000000000001</v>
      </c>
      <c r="G81" s="38"/>
      <c r="H81" s="43"/>
    </row>
    <row r="82" spans="1:8" s="2" customFormat="1" ht="16.8" customHeight="1">
      <c r="A82" s="38"/>
      <c r="B82" s="43"/>
      <c r="C82" s="277" t="s">
        <v>815</v>
      </c>
      <c r="D82" s="277" t="s">
        <v>2283</v>
      </c>
      <c r="E82" s="20" t="s">
        <v>650</v>
      </c>
      <c r="F82" s="278">
        <v>652.43399999999997</v>
      </c>
      <c r="G82" s="38"/>
      <c r="H82" s="43"/>
    </row>
    <row r="83" spans="1:8" s="2" customFormat="1" ht="16.8" customHeight="1">
      <c r="A83" s="38"/>
      <c r="B83" s="43"/>
      <c r="C83" s="273" t="s">
        <v>661</v>
      </c>
      <c r="D83" s="274" t="s">
        <v>662</v>
      </c>
      <c r="E83" s="275" t="s">
        <v>207</v>
      </c>
      <c r="F83" s="276">
        <v>100.24</v>
      </c>
      <c r="G83" s="38"/>
      <c r="H83" s="43"/>
    </row>
    <row r="84" spans="1:8" s="2" customFormat="1" ht="16.8" customHeight="1">
      <c r="A84" s="38"/>
      <c r="B84" s="43"/>
      <c r="C84" s="277" t="s">
        <v>31</v>
      </c>
      <c r="D84" s="277" t="s">
        <v>921</v>
      </c>
      <c r="E84" s="20" t="s">
        <v>31</v>
      </c>
      <c r="F84" s="278">
        <v>100.24</v>
      </c>
      <c r="G84" s="38"/>
      <c r="H84" s="43"/>
    </row>
    <row r="85" spans="1:8" s="2" customFormat="1" ht="16.8" customHeight="1">
      <c r="A85" s="38"/>
      <c r="B85" s="43"/>
      <c r="C85" s="277" t="s">
        <v>661</v>
      </c>
      <c r="D85" s="277" t="s">
        <v>223</v>
      </c>
      <c r="E85" s="20" t="s">
        <v>31</v>
      </c>
      <c r="F85" s="278">
        <v>100.24</v>
      </c>
      <c r="G85" s="38"/>
      <c r="H85" s="43"/>
    </row>
    <row r="86" spans="1:8" s="2" customFormat="1" ht="16.8" customHeight="1">
      <c r="A86" s="38"/>
      <c r="B86" s="43"/>
      <c r="C86" s="279" t="s">
        <v>2275</v>
      </c>
      <c r="D86" s="38"/>
      <c r="E86" s="38"/>
      <c r="F86" s="38"/>
      <c r="G86" s="38"/>
      <c r="H86" s="43"/>
    </row>
    <row r="87" spans="1:8" s="2" customFormat="1" ht="16.8" customHeight="1">
      <c r="A87" s="38"/>
      <c r="B87" s="43"/>
      <c r="C87" s="277" t="s">
        <v>918</v>
      </c>
      <c r="D87" s="277" t="s">
        <v>2290</v>
      </c>
      <c r="E87" s="20" t="s">
        <v>207</v>
      </c>
      <c r="F87" s="278">
        <v>100.24</v>
      </c>
      <c r="G87" s="38"/>
      <c r="H87" s="43"/>
    </row>
    <row r="88" spans="1:8" s="2" customFormat="1" ht="16.8" customHeight="1">
      <c r="A88" s="38"/>
      <c r="B88" s="43"/>
      <c r="C88" s="277" t="s">
        <v>820</v>
      </c>
      <c r="D88" s="277" t="s">
        <v>2291</v>
      </c>
      <c r="E88" s="20" t="s">
        <v>650</v>
      </c>
      <c r="F88" s="278">
        <v>199.572</v>
      </c>
      <c r="G88" s="38"/>
      <c r="H88" s="43"/>
    </row>
    <row r="89" spans="1:8" s="2" customFormat="1" ht="16.8" customHeight="1">
      <c r="A89" s="38"/>
      <c r="B89" s="43"/>
      <c r="C89" s="277" t="s">
        <v>844</v>
      </c>
      <c r="D89" s="277" t="s">
        <v>2277</v>
      </c>
      <c r="E89" s="20" t="s">
        <v>650</v>
      </c>
      <c r="F89" s="278">
        <v>114.65900000000001</v>
      </c>
      <c r="G89" s="38"/>
      <c r="H89" s="43"/>
    </row>
    <row r="90" spans="1:8" s="2" customFormat="1" ht="16.8" customHeight="1">
      <c r="A90" s="38"/>
      <c r="B90" s="43"/>
      <c r="C90" s="277" t="s">
        <v>860</v>
      </c>
      <c r="D90" s="277" t="s">
        <v>2292</v>
      </c>
      <c r="E90" s="20" t="s">
        <v>207</v>
      </c>
      <c r="F90" s="278">
        <v>179.3</v>
      </c>
      <c r="G90" s="38"/>
      <c r="H90" s="43"/>
    </row>
    <row r="91" spans="1:8" s="2" customFormat="1" ht="16.8" customHeight="1">
      <c r="A91" s="38"/>
      <c r="B91" s="43"/>
      <c r="C91" s="277" t="s">
        <v>873</v>
      </c>
      <c r="D91" s="277" t="s">
        <v>874</v>
      </c>
      <c r="E91" s="20" t="s">
        <v>224</v>
      </c>
      <c r="F91" s="278">
        <v>179.3</v>
      </c>
      <c r="G91" s="38"/>
      <c r="H91" s="43"/>
    </row>
    <row r="92" spans="1:8" s="2" customFormat="1" ht="16.8" customHeight="1">
      <c r="A92" s="38"/>
      <c r="B92" s="43"/>
      <c r="C92" s="277" t="s">
        <v>876</v>
      </c>
      <c r="D92" s="277" t="s">
        <v>2293</v>
      </c>
      <c r="E92" s="20" t="s">
        <v>207</v>
      </c>
      <c r="F92" s="278">
        <v>202.8</v>
      </c>
      <c r="G92" s="38"/>
      <c r="H92" s="43"/>
    </row>
    <row r="93" spans="1:8" s="2" customFormat="1" ht="16.8" customHeight="1">
      <c r="A93" s="38"/>
      <c r="B93" s="43"/>
      <c r="C93" s="277" t="s">
        <v>1125</v>
      </c>
      <c r="D93" s="277" t="s">
        <v>2294</v>
      </c>
      <c r="E93" s="20" t="s">
        <v>207</v>
      </c>
      <c r="F93" s="278">
        <v>202.8</v>
      </c>
      <c r="G93" s="38"/>
      <c r="H93" s="43"/>
    </row>
    <row r="94" spans="1:8" s="2" customFormat="1" ht="16.8" customHeight="1">
      <c r="A94" s="38"/>
      <c r="B94" s="43"/>
      <c r="C94" s="273" t="s">
        <v>664</v>
      </c>
      <c r="D94" s="274" t="s">
        <v>665</v>
      </c>
      <c r="E94" s="275" t="s">
        <v>650</v>
      </c>
      <c r="F94" s="276">
        <v>13.989000000000001</v>
      </c>
      <c r="G94" s="38"/>
      <c r="H94" s="43"/>
    </row>
    <row r="95" spans="1:8" s="2" customFormat="1" ht="16.8" customHeight="1">
      <c r="A95" s="38"/>
      <c r="B95" s="43"/>
      <c r="C95" s="277" t="s">
        <v>31</v>
      </c>
      <c r="D95" s="277" t="s">
        <v>883</v>
      </c>
      <c r="E95" s="20" t="s">
        <v>31</v>
      </c>
      <c r="F95" s="278">
        <v>0</v>
      </c>
      <c r="G95" s="38"/>
      <c r="H95" s="43"/>
    </row>
    <row r="96" spans="1:8" s="2" customFormat="1" ht="16.8" customHeight="1">
      <c r="A96" s="38"/>
      <c r="B96" s="43"/>
      <c r="C96" s="277" t="s">
        <v>31</v>
      </c>
      <c r="D96" s="277" t="s">
        <v>906</v>
      </c>
      <c r="E96" s="20" t="s">
        <v>31</v>
      </c>
      <c r="F96" s="278">
        <v>0</v>
      </c>
      <c r="G96" s="38"/>
      <c r="H96" s="43"/>
    </row>
    <row r="97" spans="1:8" s="2" customFormat="1" ht="16.8" customHeight="1">
      <c r="A97" s="38"/>
      <c r="B97" s="43"/>
      <c r="C97" s="277" t="s">
        <v>31</v>
      </c>
      <c r="D97" s="277" t="s">
        <v>907</v>
      </c>
      <c r="E97" s="20" t="s">
        <v>31</v>
      </c>
      <c r="F97" s="278">
        <v>11.189</v>
      </c>
      <c r="G97" s="38"/>
      <c r="H97" s="43"/>
    </row>
    <row r="98" spans="1:8" s="2" customFormat="1" ht="16.8" customHeight="1">
      <c r="A98" s="38"/>
      <c r="B98" s="43"/>
      <c r="C98" s="277" t="s">
        <v>31</v>
      </c>
      <c r="D98" s="277" t="s">
        <v>890</v>
      </c>
      <c r="E98" s="20" t="s">
        <v>31</v>
      </c>
      <c r="F98" s="278">
        <v>0</v>
      </c>
      <c r="G98" s="38"/>
      <c r="H98" s="43"/>
    </row>
    <row r="99" spans="1:8" s="2" customFormat="1" ht="16.8" customHeight="1">
      <c r="A99" s="38"/>
      <c r="B99" s="43"/>
      <c r="C99" s="277" t="s">
        <v>31</v>
      </c>
      <c r="D99" s="277" t="s">
        <v>908</v>
      </c>
      <c r="E99" s="20" t="s">
        <v>31</v>
      </c>
      <c r="F99" s="278">
        <v>0</v>
      </c>
      <c r="G99" s="38"/>
      <c r="H99" s="43"/>
    </row>
    <row r="100" spans="1:8" s="2" customFormat="1" ht="16.8" customHeight="1">
      <c r="A100" s="38"/>
      <c r="B100" s="43"/>
      <c r="C100" s="277" t="s">
        <v>31</v>
      </c>
      <c r="D100" s="277" t="s">
        <v>909</v>
      </c>
      <c r="E100" s="20" t="s">
        <v>31</v>
      </c>
      <c r="F100" s="278">
        <v>2.8</v>
      </c>
      <c r="G100" s="38"/>
      <c r="H100" s="43"/>
    </row>
    <row r="101" spans="1:8" s="2" customFormat="1" ht="16.8" customHeight="1">
      <c r="A101" s="38"/>
      <c r="B101" s="43"/>
      <c r="C101" s="277" t="s">
        <v>664</v>
      </c>
      <c r="D101" s="277" t="s">
        <v>223</v>
      </c>
      <c r="E101" s="20" t="s">
        <v>31</v>
      </c>
      <c r="F101" s="278">
        <v>13.989000000000001</v>
      </c>
      <c r="G101" s="38"/>
      <c r="H101" s="43"/>
    </row>
    <row r="102" spans="1:8" s="2" customFormat="1" ht="16.8" customHeight="1">
      <c r="A102" s="38"/>
      <c r="B102" s="43"/>
      <c r="C102" s="279" t="s">
        <v>2275</v>
      </c>
      <c r="D102" s="38"/>
      <c r="E102" s="38"/>
      <c r="F102" s="38"/>
      <c r="G102" s="38"/>
      <c r="H102" s="43"/>
    </row>
    <row r="103" spans="1:8" s="2" customFormat="1" ht="16.8" customHeight="1">
      <c r="A103" s="38"/>
      <c r="B103" s="43"/>
      <c r="C103" s="277" t="s">
        <v>903</v>
      </c>
      <c r="D103" s="277" t="s">
        <v>2295</v>
      </c>
      <c r="E103" s="20" t="s">
        <v>650</v>
      </c>
      <c r="F103" s="278">
        <v>13.989000000000001</v>
      </c>
      <c r="G103" s="38"/>
      <c r="H103" s="43"/>
    </row>
    <row r="104" spans="1:8" s="2" customFormat="1" ht="16.8" customHeight="1">
      <c r="A104" s="38"/>
      <c r="B104" s="43"/>
      <c r="C104" s="277" t="s">
        <v>820</v>
      </c>
      <c r="D104" s="277" t="s">
        <v>2291</v>
      </c>
      <c r="E104" s="20" t="s">
        <v>650</v>
      </c>
      <c r="F104" s="278">
        <v>199.572</v>
      </c>
      <c r="G104" s="38"/>
      <c r="H104" s="43"/>
    </row>
    <row r="105" spans="1:8" s="2" customFormat="1" ht="16.8" customHeight="1">
      <c r="A105" s="38"/>
      <c r="B105" s="43"/>
      <c r="C105" s="273" t="s">
        <v>668</v>
      </c>
      <c r="D105" s="274" t="s">
        <v>669</v>
      </c>
      <c r="E105" s="275" t="s">
        <v>31</v>
      </c>
      <c r="F105" s="276">
        <v>23.785</v>
      </c>
      <c r="G105" s="38"/>
      <c r="H105" s="43"/>
    </row>
    <row r="106" spans="1:8" s="2" customFormat="1" ht="16.8" customHeight="1">
      <c r="A106" s="38"/>
      <c r="B106" s="43"/>
      <c r="C106" s="277" t="s">
        <v>31</v>
      </c>
      <c r="D106" s="277" t="s">
        <v>883</v>
      </c>
      <c r="E106" s="20" t="s">
        <v>31</v>
      </c>
      <c r="F106" s="278">
        <v>0</v>
      </c>
      <c r="G106" s="38"/>
      <c r="H106" s="43"/>
    </row>
    <row r="107" spans="1:8" s="2" customFormat="1" ht="16.8" customHeight="1">
      <c r="A107" s="38"/>
      <c r="B107" s="43"/>
      <c r="C107" s="277" t="s">
        <v>31</v>
      </c>
      <c r="D107" s="277" t="s">
        <v>884</v>
      </c>
      <c r="E107" s="20" t="s">
        <v>31</v>
      </c>
      <c r="F107" s="278">
        <v>0</v>
      </c>
      <c r="G107" s="38"/>
      <c r="H107" s="43"/>
    </row>
    <row r="108" spans="1:8" s="2" customFormat="1" ht="16.8" customHeight="1">
      <c r="A108" s="38"/>
      <c r="B108" s="43"/>
      <c r="C108" s="277" t="s">
        <v>31</v>
      </c>
      <c r="D108" s="277" t="s">
        <v>885</v>
      </c>
      <c r="E108" s="20" t="s">
        <v>31</v>
      </c>
      <c r="F108" s="278">
        <v>11.429</v>
      </c>
      <c r="G108" s="38"/>
      <c r="H108" s="43"/>
    </row>
    <row r="109" spans="1:8" s="2" customFormat="1" ht="16.8" customHeight="1">
      <c r="A109" s="38"/>
      <c r="B109" s="43"/>
      <c r="C109" s="277" t="s">
        <v>31</v>
      </c>
      <c r="D109" s="277" t="s">
        <v>886</v>
      </c>
      <c r="E109" s="20" t="s">
        <v>31</v>
      </c>
      <c r="F109" s="278">
        <v>0</v>
      </c>
      <c r="G109" s="38"/>
      <c r="H109" s="43"/>
    </row>
    <row r="110" spans="1:8" s="2" customFormat="1" ht="16.8" customHeight="1">
      <c r="A110" s="38"/>
      <c r="B110" s="43"/>
      <c r="C110" s="277" t="s">
        <v>31</v>
      </c>
      <c r="D110" s="277" t="s">
        <v>884</v>
      </c>
      <c r="E110" s="20" t="s">
        <v>31</v>
      </c>
      <c r="F110" s="278">
        <v>0</v>
      </c>
      <c r="G110" s="38"/>
      <c r="H110" s="43"/>
    </row>
    <row r="111" spans="1:8" s="2" customFormat="1" ht="16.8" customHeight="1">
      <c r="A111" s="38"/>
      <c r="B111" s="43"/>
      <c r="C111" s="277" t="s">
        <v>31</v>
      </c>
      <c r="D111" s="277" t="s">
        <v>887</v>
      </c>
      <c r="E111" s="20" t="s">
        <v>31</v>
      </c>
      <c r="F111" s="278">
        <v>7.2060000000000004</v>
      </c>
      <c r="G111" s="38"/>
      <c r="H111" s="43"/>
    </row>
    <row r="112" spans="1:8" s="2" customFormat="1" ht="16.8" customHeight="1">
      <c r="A112" s="38"/>
      <c r="B112" s="43"/>
      <c r="C112" s="277" t="s">
        <v>31</v>
      </c>
      <c r="D112" s="277" t="s">
        <v>888</v>
      </c>
      <c r="E112" s="20" t="s">
        <v>31</v>
      </c>
      <c r="F112" s="278">
        <v>1.4</v>
      </c>
      <c r="G112" s="38"/>
      <c r="H112" s="43"/>
    </row>
    <row r="113" spans="1:8" s="2" customFormat="1" ht="16.8" customHeight="1">
      <c r="A113" s="38"/>
      <c r="B113" s="43"/>
      <c r="C113" s="277" t="s">
        <v>31</v>
      </c>
      <c r="D113" s="277" t="s">
        <v>889</v>
      </c>
      <c r="E113" s="20" t="s">
        <v>31</v>
      </c>
      <c r="F113" s="278">
        <v>0.95</v>
      </c>
      <c r="G113" s="38"/>
      <c r="H113" s="43"/>
    </row>
    <row r="114" spans="1:8" s="2" customFormat="1" ht="16.8" customHeight="1">
      <c r="A114" s="38"/>
      <c r="B114" s="43"/>
      <c r="C114" s="277" t="s">
        <v>31</v>
      </c>
      <c r="D114" s="277" t="s">
        <v>890</v>
      </c>
      <c r="E114" s="20" t="s">
        <v>31</v>
      </c>
      <c r="F114" s="278">
        <v>0</v>
      </c>
      <c r="G114" s="38"/>
      <c r="H114" s="43"/>
    </row>
    <row r="115" spans="1:8" s="2" customFormat="1" ht="16.8" customHeight="1">
      <c r="A115" s="38"/>
      <c r="B115" s="43"/>
      <c r="C115" s="277" t="s">
        <v>31</v>
      </c>
      <c r="D115" s="277" t="s">
        <v>884</v>
      </c>
      <c r="E115" s="20" t="s">
        <v>31</v>
      </c>
      <c r="F115" s="278">
        <v>0</v>
      </c>
      <c r="G115" s="38"/>
      <c r="H115" s="43"/>
    </row>
    <row r="116" spans="1:8" s="2" customFormat="1" ht="16.8" customHeight="1">
      <c r="A116" s="38"/>
      <c r="B116" s="43"/>
      <c r="C116" s="277" t="s">
        <v>31</v>
      </c>
      <c r="D116" s="277" t="s">
        <v>891</v>
      </c>
      <c r="E116" s="20" t="s">
        <v>31</v>
      </c>
      <c r="F116" s="278">
        <v>2.8</v>
      </c>
      <c r="G116" s="38"/>
      <c r="H116" s="43"/>
    </row>
    <row r="117" spans="1:8" s="2" customFormat="1" ht="16.8" customHeight="1">
      <c r="A117" s="38"/>
      <c r="B117" s="43"/>
      <c r="C117" s="277" t="s">
        <v>668</v>
      </c>
      <c r="D117" s="277" t="s">
        <v>223</v>
      </c>
      <c r="E117" s="20" t="s">
        <v>31</v>
      </c>
      <c r="F117" s="278">
        <v>23.785</v>
      </c>
      <c r="G117" s="38"/>
      <c r="H117" s="43"/>
    </row>
    <row r="118" spans="1:8" s="2" customFormat="1" ht="16.8" customHeight="1">
      <c r="A118" s="38"/>
      <c r="B118" s="43"/>
      <c r="C118" s="279" t="s">
        <v>2275</v>
      </c>
      <c r="D118" s="38"/>
      <c r="E118" s="38"/>
      <c r="F118" s="38"/>
      <c r="G118" s="38"/>
      <c r="H118" s="43"/>
    </row>
    <row r="119" spans="1:8" s="2" customFormat="1" ht="16.8" customHeight="1">
      <c r="A119" s="38"/>
      <c r="B119" s="43"/>
      <c r="C119" s="277" t="s">
        <v>880</v>
      </c>
      <c r="D119" s="277" t="s">
        <v>2296</v>
      </c>
      <c r="E119" s="20" t="s">
        <v>650</v>
      </c>
      <c r="F119" s="278">
        <v>23.785</v>
      </c>
      <c r="G119" s="38"/>
      <c r="H119" s="43"/>
    </row>
    <row r="120" spans="1:8" s="2" customFormat="1" ht="16.8" customHeight="1">
      <c r="A120" s="38"/>
      <c r="B120" s="43"/>
      <c r="C120" s="277" t="s">
        <v>786</v>
      </c>
      <c r="D120" s="277" t="s">
        <v>2280</v>
      </c>
      <c r="E120" s="20" t="s">
        <v>650</v>
      </c>
      <c r="F120" s="278">
        <v>721.32</v>
      </c>
      <c r="G120" s="38"/>
      <c r="H120" s="43"/>
    </row>
    <row r="121" spans="1:8" s="2" customFormat="1" ht="16.8" customHeight="1">
      <c r="A121" s="38"/>
      <c r="B121" s="43"/>
      <c r="C121" s="277" t="s">
        <v>806</v>
      </c>
      <c r="D121" s="277" t="s">
        <v>2282</v>
      </c>
      <c r="E121" s="20" t="s">
        <v>650</v>
      </c>
      <c r="F121" s="278">
        <v>632.25900000000001</v>
      </c>
      <c r="G121" s="38"/>
      <c r="H121" s="43"/>
    </row>
    <row r="122" spans="1:8" s="2" customFormat="1" ht="16.8" customHeight="1">
      <c r="A122" s="38"/>
      <c r="B122" s="43"/>
      <c r="C122" s="277" t="s">
        <v>815</v>
      </c>
      <c r="D122" s="277" t="s">
        <v>2283</v>
      </c>
      <c r="E122" s="20" t="s">
        <v>650</v>
      </c>
      <c r="F122" s="278">
        <v>652.43399999999997</v>
      </c>
      <c r="G122" s="38"/>
      <c r="H122" s="43"/>
    </row>
    <row r="123" spans="1:8" s="2" customFormat="1" ht="16.8" customHeight="1">
      <c r="A123" s="38"/>
      <c r="B123" s="43"/>
      <c r="C123" s="273" t="s">
        <v>671</v>
      </c>
      <c r="D123" s="274" t="s">
        <v>672</v>
      </c>
      <c r="E123" s="275" t="s">
        <v>650</v>
      </c>
      <c r="F123" s="276">
        <v>63.322000000000003</v>
      </c>
      <c r="G123" s="38"/>
      <c r="H123" s="43"/>
    </row>
    <row r="124" spans="1:8" s="2" customFormat="1" ht="16.8" customHeight="1">
      <c r="A124" s="38"/>
      <c r="B124" s="43"/>
      <c r="C124" s="277" t="s">
        <v>31</v>
      </c>
      <c r="D124" s="277" t="s">
        <v>662</v>
      </c>
      <c r="E124" s="20" t="s">
        <v>31</v>
      </c>
      <c r="F124" s="278">
        <v>0</v>
      </c>
      <c r="G124" s="38"/>
      <c r="H124" s="43"/>
    </row>
    <row r="125" spans="1:8" s="2" customFormat="1" ht="16.8" customHeight="1">
      <c r="A125" s="38"/>
      <c r="B125" s="43"/>
      <c r="C125" s="277" t="s">
        <v>31</v>
      </c>
      <c r="D125" s="277" t="s">
        <v>847</v>
      </c>
      <c r="E125" s="20" t="s">
        <v>31</v>
      </c>
      <c r="F125" s="278">
        <v>0</v>
      </c>
      <c r="G125" s="38"/>
      <c r="H125" s="43"/>
    </row>
    <row r="126" spans="1:8" s="2" customFormat="1" ht="16.8" customHeight="1">
      <c r="A126" s="38"/>
      <c r="B126" s="43"/>
      <c r="C126" s="277" t="s">
        <v>31</v>
      </c>
      <c r="D126" s="277" t="s">
        <v>848</v>
      </c>
      <c r="E126" s="20" t="s">
        <v>31</v>
      </c>
      <c r="F126" s="278">
        <v>0</v>
      </c>
      <c r="G126" s="38"/>
      <c r="H126" s="43"/>
    </row>
    <row r="127" spans="1:8" s="2" customFormat="1" ht="16.8" customHeight="1">
      <c r="A127" s="38"/>
      <c r="B127" s="43"/>
      <c r="C127" s="277" t="s">
        <v>696</v>
      </c>
      <c r="D127" s="277" t="s">
        <v>849</v>
      </c>
      <c r="E127" s="20" t="s">
        <v>31</v>
      </c>
      <c r="F127" s="278">
        <v>7.0999999999999994E-2</v>
      </c>
      <c r="G127" s="38"/>
      <c r="H127" s="43"/>
    </row>
    <row r="128" spans="1:8" s="2" customFormat="1" ht="16.8" customHeight="1">
      <c r="A128" s="38"/>
      <c r="B128" s="43"/>
      <c r="C128" s="277" t="s">
        <v>31</v>
      </c>
      <c r="D128" s="277" t="s">
        <v>850</v>
      </c>
      <c r="E128" s="20" t="s">
        <v>31</v>
      </c>
      <c r="F128" s="278">
        <v>0</v>
      </c>
      <c r="G128" s="38"/>
      <c r="H128" s="43"/>
    </row>
    <row r="129" spans="1:8" s="2" customFormat="1" ht="16.8" customHeight="1">
      <c r="A129" s="38"/>
      <c r="B129" s="43"/>
      <c r="C129" s="277" t="s">
        <v>31</v>
      </c>
      <c r="D129" s="277" t="s">
        <v>851</v>
      </c>
      <c r="E129" s="20" t="s">
        <v>31</v>
      </c>
      <c r="F129" s="278">
        <v>63.250999999999998</v>
      </c>
      <c r="G129" s="38"/>
      <c r="H129" s="43"/>
    </row>
    <row r="130" spans="1:8" s="2" customFormat="1" ht="16.8" customHeight="1">
      <c r="A130" s="38"/>
      <c r="B130" s="43"/>
      <c r="C130" s="277" t="s">
        <v>671</v>
      </c>
      <c r="D130" s="277" t="s">
        <v>503</v>
      </c>
      <c r="E130" s="20" t="s">
        <v>31</v>
      </c>
      <c r="F130" s="278">
        <v>63.322000000000003</v>
      </c>
      <c r="G130" s="38"/>
      <c r="H130" s="43"/>
    </row>
    <row r="131" spans="1:8" s="2" customFormat="1" ht="16.8" customHeight="1">
      <c r="A131" s="38"/>
      <c r="B131" s="43"/>
      <c r="C131" s="279" t="s">
        <v>2275</v>
      </c>
      <c r="D131" s="38"/>
      <c r="E131" s="38"/>
      <c r="F131" s="38"/>
      <c r="G131" s="38"/>
      <c r="H131" s="43"/>
    </row>
    <row r="132" spans="1:8" s="2" customFormat="1" ht="16.8" customHeight="1">
      <c r="A132" s="38"/>
      <c r="B132" s="43"/>
      <c r="C132" s="277" t="s">
        <v>844</v>
      </c>
      <c r="D132" s="277" t="s">
        <v>2277</v>
      </c>
      <c r="E132" s="20" t="s">
        <v>650</v>
      </c>
      <c r="F132" s="278">
        <v>114.65900000000001</v>
      </c>
      <c r="G132" s="38"/>
      <c r="H132" s="43"/>
    </row>
    <row r="133" spans="1:8" s="2" customFormat="1" ht="16.8" customHeight="1">
      <c r="A133" s="38"/>
      <c r="B133" s="43"/>
      <c r="C133" s="277" t="s">
        <v>820</v>
      </c>
      <c r="D133" s="277" t="s">
        <v>2291</v>
      </c>
      <c r="E133" s="20" t="s">
        <v>650</v>
      </c>
      <c r="F133" s="278">
        <v>199.572</v>
      </c>
      <c r="G133" s="38"/>
      <c r="H133" s="43"/>
    </row>
    <row r="134" spans="1:8" s="2" customFormat="1" ht="16.8" customHeight="1">
      <c r="A134" s="38"/>
      <c r="B134" s="43"/>
      <c r="C134" s="273" t="s">
        <v>675</v>
      </c>
      <c r="D134" s="274" t="s">
        <v>676</v>
      </c>
      <c r="E134" s="275" t="s">
        <v>31</v>
      </c>
      <c r="F134" s="276">
        <v>114.65900000000001</v>
      </c>
      <c r="G134" s="38"/>
      <c r="H134" s="43"/>
    </row>
    <row r="135" spans="1:8" s="2" customFormat="1" ht="16.8" customHeight="1">
      <c r="A135" s="38"/>
      <c r="B135" s="43"/>
      <c r="C135" s="277" t="s">
        <v>31</v>
      </c>
      <c r="D135" s="277" t="s">
        <v>662</v>
      </c>
      <c r="E135" s="20" t="s">
        <v>31</v>
      </c>
      <c r="F135" s="278">
        <v>0</v>
      </c>
      <c r="G135" s="38"/>
      <c r="H135" s="43"/>
    </row>
    <row r="136" spans="1:8" s="2" customFormat="1" ht="16.8" customHeight="1">
      <c r="A136" s="38"/>
      <c r="B136" s="43"/>
      <c r="C136" s="277" t="s">
        <v>31</v>
      </c>
      <c r="D136" s="277" t="s">
        <v>847</v>
      </c>
      <c r="E136" s="20" t="s">
        <v>31</v>
      </c>
      <c r="F136" s="278">
        <v>0</v>
      </c>
      <c r="G136" s="38"/>
      <c r="H136" s="43"/>
    </row>
    <row r="137" spans="1:8" s="2" customFormat="1" ht="16.8" customHeight="1">
      <c r="A137" s="38"/>
      <c r="B137" s="43"/>
      <c r="C137" s="277" t="s">
        <v>31</v>
      </c>
      <c r="D137" s="277" t="s">
        <v>848</v>
      </c>
      <c r="E137" s="20" t="s">
        <v>31</v>
      </c>
      <c r="F137" s="278">
        <v>0</v>
      </c>
      <c r="G137" s="38"/>
      <c r="H137" s="43"/>
    </row>
    <row r="138" spans="1:8" s="2" customFormat="1" ht="16.8" customHeight="1">
      <c r="A138" s="38"/>
      <c r="B138" s="43"/>
      <c r="C138" s="277" t="s">
        <v>696</v>
      </c>
      <c r="D138" s="277" t="s">
        <v>849</v>
      </c>
      <c r="E138" s="20" t="s">
        <v>31</v>
      </c>
      <c r="F138" s="278">
        <v>7.0999999999999994E-2</v>
      </c>
      <c r="G138" s="38"/>
      <c r="H138" s="43"/>
    </row>
    <row r="139" spans="1:8" s="2" customFormat="1" ht="16.8" customHeight="1">
      <c r="A139" s="38"/>
      <c r="B139" s="43"/>
      <c r="C139" s="277" t="s">
        <v>31</v>
      </c>
      <c r="D139" s="277" t="s">
        <v>850</v>
      </c>
      <c r="E139" s="20" t="s">
        <v>31</v>
      </c>
      <c r="F139" s="278">
        <v>0</v>
      </c>
      <c r="G139" s="38"/>
      <c r="H139" s="43"/>
    </row>
    <row r="140" spans="1:8" s="2" customFormat="1" ht="16.8" customHeight="1">
      <c r="A140" s="38"/>
      <c r="B140" s="43"/>
      <c r="C140" s="277" t="s">
        <v>31</v>
      </c>
      <c r="D140" s="277" t="s">
        <v>851</v>
      </c>
      <c r="E140" s="20" t="s">
        <v>31</v>
      </c>
      <c r="F140" s="278">
        <v>63.250999999999998</v>
      </c>
      <c r="G140" s="38"/>
      <c r="H140" s="43"/>
    </row>
    <row r="141" spans="1:8" s="2" customFormat="1" ht="16.8" customHeight="1">
      <c r="A141" s="38"/>
      <c r="B141" s="43"/>
      <c r="C141" s="277" t="s">
        <v>31</v>
      </c>
      <c r="D141" s="277" t="s">
        <v>688</v>
      </c>
      <c r="E141" s="20" t="s">
        <v>31</v>
      </c>
      <c r="F141" s="278">
        <v>0</v>
      </c>
      <c r="G141" s="38"/>
      <c r="H141" s="43"/>
    </row>
    <row r="142" spans="1:8" s="2" customFormat="1" ht="16.8" customHeight="1">
      <c r="A142" s="38"/>
      <c r="B142" s="43"/>
      <c r="C142" s="277" t="s">
        <v>31</v>
      </c>
      <c r="D142" s="277" t="s">
        <v>852</v>
      </c>
      <c r="E142" s="20" t="s">
        <v>31</v>
      </c>
      <c r="F142" s="278">
        <v>43.482999999999997</v>
      </c>
      <c r="G142" s="38"/>
      <c r="H142" s="43"/>
    </row>
    <row r="143" spans="1:8" s="2" customFormat="1" ht="16.8" customHeight="1">
      <c r="A143" s="38"/>
      <c r="B143" s="43"/>
      <c r="C143" s="277" t="s">
        <v>31</v>
      </c>
      <c r="D143" s="277" t="s">
        <v>853</v>
      </c>
      <c r="E143" s="20" t="s">
        <v>31</v>
      </c>
      <c r="F143" s="278">
        <v>-2.484</v>
      </c>
      <c r="G143" s="38"/>
      <c r="H143" s="43"/>
    </row>
    <row r="144" spans="1:8" s="2" customFormat="1" ht="16.8" customHeight="1">
      <c r="A144" s="38"/>
      <c r="B144" s="43"/>
      <c r="C144" s="277" t="s">
        <v>31</v>
      </c>
      <c r="D144" s="277" t="s">
        <v>854</v>
      </c>
      <c r="E144" s="20" t="s">
        <v>31</v>
      </c>
      <c r="F144" s="278">
        <v>10.337999999999999</v>
      </c>
      <c r="G144" s="38"/>
      <c r="H144" s="43"/>
    </row>
    <row r="145" spans="1:8" s="2" customFormat="1" ht="16.8" customHeight="1">
      <c r="A145" s="38"/>
      <c r="B145" s="43"/>
      <c r="C145" s="277" t="s">
        <v>675</v>
      </c>
      <c r="D145" s="277" t="s">
        <v>223</v>
      </c>
      <c r="E145" s="20" t="s">
        <v>31</v>
      </c>
      <c r="F145" s="278">
        <v>114.65900000000001</v>
      </c>
      <c r="G145" s="38"/>
      <c r="H145" s="43"/>
    </row>
    <row r="146" spans="1:8" s="2" customFormat="1" ht="16.8" customHeight="1">
      <c r="A146" s="38"/>
      <c r="B146" s="43"/>
      <c r="C146" s="279" t="s">
        <v>2275</v>
      </c>
      <c r="D146" s="38"/>
      <c r="E146" s="38"/>
      <c r="F146" s="38"/>
      <c r="G146" s="38"/>
      <c r="H146" s="43"/>
    </row>
    <row r="147" spans="1:8" s="2" customFormat="1" ht="16.8" customHeight="1">
      <c r="A147" s="38"/>
      <c r="B147" s="43"/>
      <c r="C147" s="277" t="s">
        <v>844</v>
      </c>
      <c r="D147" s="277" t="s">
        <v>2277</v>
      </c>
      <c r="E147" s="20" t="s">
        <v>650</v>
      </c>
      <c r="F147" s="278">
        <v>114.65900000000001</v>
      </c>
      <c r="G147" s="38"/>
      <c r="H147" s="43"/>
    </row>
    <row r="148" spans="1:8" s="2" customFormat="1" ht="16.8" customHeight="1">
      <c r="A148" s="38"/>
      <c r="B148" s="43"/>
      <c r="C148" s="277" t="s">
        <v>786</v>
      </c>
      <c r="D148" s="277" t="s">
        <v>2280</v>
      </c>
      <c r="E148" s="20" t="s">
        <v>650</v>
      </c>
      <c r="F148" s="278">
        <v>721.32</v>
      </c>
      <c r="G148" s="38"/>
      <c r="H148" s="43"/>
    </row>
    <row r="149" spans="1:8" s="2" customFormat="1" ht="16.8" customHeight="1">
      <c r="A149" s="38"/>
      <c r="B149" s="43"/>
      <c r="C149" s="277" t="s">
        <v>806</v>
      </c>
      <c r="D149" s="277" t="s">
        <v>2282</v>
      </c>
      <c r="E149" s="20" t="s">
        <v>650</v>
      </c>
      <c r="F149" s="278">
        <v>632.25900000000001</v>
      </c>
      <c r="G149" s="38"/>
      <c r="H149" s="43"/>
    </row>
    <row r="150" spans="1:8" s="2" customFormat="1" ht="16.8" customHeight="1">
      <c r="A150" s="38"/>
      <c r="B150" s="43"/>
      <c r="C150" s="277" t="s">
        <v>815</v>
      </c>
      <c r="D150" s="277" t="s">
        <v>2283</v>
      </c>
      <c r="E150" s="20" t="s">
        <v>650</v>
      </c>
      <c r="F150" s="278">
        <v>652.43399999999997</v>
      </c>
      <c r="G150" s="38"/>
      <c r="H150" s="43"/>
    </row>
    <row r="151" spans="1:8" s="2" customFormat="1" ht="16.8" customHeight="1">
      <c r="A151" s="38"/>
      <c r="B151" s="43"/>
      <c r="C151" s="277" t="s">
        <v>855</v>
      </c>
      <c r="D151" s="277" t="s">
        <v>856</v>
      </c>
      <c r="E151" s="20" t="s">
        <v>360</v>
      </c>
      <c r="F151" s="278">
        <v>229.31800000000001</v>
      </c>
      <c r="G151" s="38"/>
      <c r="H151" s="43"/>
    </row>
    <row r="152" spans="1:8" s="2" customFormat="1" ht="16.8" customHeight="1">
      <c r="A152" s="38"/>
      <c r="B152" s="43"/>
      <c r="C152" s="273" t="s">
        <v>678</v>
      </c>
      <c r="D152" s="274" t="s">
        <v>679</v>
      </c>
      <c r="E152" s="275" t="s">
        <v>650</v>
      </c>
      <c r="F152" s="276">
        <v>51.337000000000003</v>
      </c>
      <c r="G152" s="38"/>
      <c r="H152" s="43"/>
    </row>
    <row r="153" spans="1:8" s="2" customFormat="1" ht="16.8" customHeight="1">
      <c r="A153" s="38"/>
      <c r="B153" s="43"/>
      <c r="C153" s="277" t="s">
        <v>31</v>
      </c>
      <c r="D153" s="277" t="s">
        <v>688</v>
      </c>
      <c r="E153" s="20" t="s">
        <v>31</v>
      </c>
      <c r="F153" s="278">
        <v>0</v>
      </c>
      <c r="G153" s="38"/>
      <c r="H153" s="43"/>
    </row>
    <row r="154" spans="1:8" s="2" customFormat="1" ht="16.8" customHeight="1">
      <c r="A154" s="38"/>
      <c r="B154" s="43"/>
      <c r="C154" s="277" t="s">
        <v>31</v>
      </c>
      <c r="D154" s="277" t="s">
        <v>852</v>
      </c>
      <c r="E154" s="20" t="s">
        <v>31</v>
      </c>
      <c r="F154" s="278">
        <v>43.482999999999997</v>
      </c>
      <c r="G154" s="38"/>
      <c r="H154" s="43"/>
    </row>
    <row r="155" spans="1:8" s="2" customFormat="1" ht="16.8" customHeight="1">
      <c r="A155" s="38"/>
      <c r="B155" s="43"/>
      <c r="C155" s="277" t="s">
        <v>31</v>
      </c>
      <c r="D155" s="277" t="s">
        <v>853</v>
      </c>
      <c r="E155" s="20" t="s">
        <v>31</v>
      </c>
      <c r="F155" s="278">
        <v>-2.484</v>
      </c>
      <c r="G155" s="38"/>
      <c r="H155" s="43"/>
    </row>
    <row r="156" spans="1:8" s="2" customFormat="1" ht="16.8" customHeight="1">
      <c r="A156" s="38"/>
      <c r="B156" s="43"/>
      <c r="C156" s="277" t="s">
        <v>31</v>
      </c>
      <c r="D156" s="277" t="s">
        <v>854</v>
      </c>
      <c r="E156" s="20" t="s">
        <v>31</v>
      </c>
      <c r="F156" s="278">
        <v>10.337999999999999</v>
      </c>
      <c r="G156" s="38"/>
      <c r="H156" s="43"/>
    </row>
    <row r="157" spans="1:8" s="2" customFormat="1" ht="16.8" customHeight="1">
      <c r="A157" s="38"/>
      <c r="B157" s="43"/>
      <c r="C157" s="277" t="s">
        <v>678</v>
      </c>
      <c r="D157" s="277" t="s">
        <v>503</v>
      </c>
      <c r="E157" s="20" t="s">
        <v>31</v>
      </c>
      <c r="F157" s="278">
        <v>51.337000000000003</v>
      </c>
      <c r="G157" s="38"/>
      <c r="H157" s="43"/>
    </row>
    <row r="158" spans="1:8" s="2" customFormat="1" ht="16.8" customHeight="1">
      <c r="A158" s="38"/>
      <c r="B158" s="43"/>
      <c r="C158" s="279" t="s">
        <v>2275</v>
      </c>
      <c r="D158" s="38"/>
      <c r="E158" s="38"/>
      <c r="F158" s="38"/>
      <c r="G158" s="38"/>
      <c r="H158" s="43"/>
    </row>
    <row r="159" spans="1:8" s="2" customFormat="1" ht="16.8" customHeight="1">
      <c r="A159" s="38"/>
      <c r="B159" s="43"/>
      <c r="C159" s="277" t="s">
        <v>844</v>
      </c>
      <c r="D159" s="277" t="s">
        <v>2277</v>
      </c>
      <c r="E159" s="20" t="s">
        <v>650</v>
      </c>
      <c r="F159" s="278">
        <v>114.65900000000001</v>
      </c>
      <c r="G159" s="38"/>
      <c r="H159" s="43"/>
    </row>
    <row r="160" spans="1:8" s="2" customFormat="1" ht="16.8" customHeight="1">
      <c r="A160" s="38"/>
      <c r="B160" s="43"/>
      <c r="C160" s="277" t="s">
        <v>820</v>
      </c>
      <c r="D160" s="277" t="s">
        <v>2291</v>
      </c>
      <c r="E160" s="20" t="s">
        <v>650</v>
      </c>
      <c r="F160" s="278">
        <v>199.572</v>
      </c>
      <c r="G160" s="38"/>
      <c r="H160" s="43"/>
    </row>
    <row r="161" spans="1:8" s="2" customFormat="1" ht="16.8" customHeight="1">
      <c r="A161" s="38"/>
      <c r="B161" s="43"/>
      <c r="C161" s="273" t="s">
        <v>681</v>
      </c>
      <c r="D161" s="274" t="s">
        <v>682</v>
      </c>
      <c r="E161" s="275" t="s">
        <v>650</v>
      </c>
      <c r="F161" s="276">
        <v>294.24299999999999</v>
      </c>
      <c r="G161" s="38"/>
      <c r="H161" s="43"/>
    </row>
    <row r="162" spans="1:8" s="2" customFormat="1" ht="16.8" customHeight="1">
      <c r="A162" s="38"/>
      <c r="B162" s="43"/>
      <c r="C162" s="277" t="s">
        <v>31</v>
      </c>
      <c r="D162" s="277" t="s">
        <v>801</v>
      </c>
      <c r="E162" s="20" t="s">
        <v>31</v>
      </c>
      <c r="F162" s="278">
        <v>0</v>
      </c>
      <c r="G162" s="38"/>
      <c r="H162" s="43"/>
    </row>
    <row r="163" spans="1:8" s="2" customFormat="1" ht="16.8" customHeight="1">
      <c r="A163" s="38"/>
      <c r="B163" s="43"/>
      <c r="C163" s="277" t="s">
        <v>31</v>
      </c>
      <c r="D163" s="277" t="s">
        <v>802</v>
      </c>
      <c r="E163" s="20" t="s">
        <v>31</v>
      </c>
      <c r="F163" s="278">
        <v>294.24299999999999</v>
      </c>
      <c r="G163" s="38"/>
      <c r="H163" s="43"/>
    </row>
    <row r="164" spans="1:8" s="2" customFormat="1" ht="16.8" customHeight="1">
      <c r="A164" s="38"/>
      <c r="B164" s="43"/>
      <c r="C164" s="277" t="s">
        <v>681</v>
      </c>
      <c r="D164" s="277" t="s">
        <v>223</v>
      </c>
      <c r="E164" s="20" t="s">
        <v>31</v>
      </c>
      <c r="F164" s="278">
        <v>294.24299999999999</v>
      </c>
      <c r="G164" s="38"/>
      <c r="H164" s="43"/>
    </row>
    <row r="165" spans="1:8" s="2" customFormat="1" ht="16.8" customHeight="1">
      <c r="A165" s="38"/>
      <c r="B165" s="43"/>
      <c r="C165" s="279" t="s">
        <v>2275</v>
      </c>
      <c r="D165" s="38"/>
      <c r="E165" s="38"/>
      <c r="F165" s="38"/>
      <c r="G165" s="38"/>
      <c r="H165" s="43"/>
    </row>
    <row r="166" spans="1:8" s="2" customFormat="1" ht="16.8" customHeight="1">
      <c r="A166" s="38"/>
      <c r="B166" s="43"/>
      <c r="C166" s="277" t="s">
        <v>798</v>
      </c>
      <c r="D166" s="277" t="s">
        <v>2281</v>
      </c>
      <c r="E166" s="20" t="s">
        <v>650</v>
      </c>
      <c r="F166" s="278">
        <v>294.24299999999999</v>
      </c>
      <c r="G166" s="38"/>
      <c r="H166" s="43"/>
    </row>
    <row r="167" spans="1:8" s="2" customFormat="1" ht="16.8" customHeight="1">
      <c r="A167" s="38"/>
      <c r="B167" s="43"/>
      <c r="C167" s="277" t="s">
        <v>1164</v>
      </c>
      <c r="D167" s="277" t="s">
        <v>1165</v>
      </c>
      <c r="E167" s="20" t="s">
        <v>1166</v>
      </c>
      <c r="F167" s="278">
        <v>534.51099999999997</v>
      </c>
      <c r="G167" s="38"/>
      <c r="H167" s="43"/>
    </row>
    <row r="168" spans="1:8" s="2" customFormat="1" ht="16.8" customHeight="1">
      <c r="A168" s="38"/>
      <c r="B168" s="43"/>
      <c r="C168" s="273" t="s">
        <v>684</v>
      </c>
      <c r="D168" s="274" t="s">
        <v>685</v>
      </c>
      <c r="E168" s="275" t="s">
        <v>650</v>
      </c>
      <c r="F168" s="276">
        <v>20.175000000000001</v>
      </c>
      <c r="G168" s="38"/>
      <c r="H168" s="43"/>
    </row>
    <row r="169" spans="1:8" s="2" customFormat="1" ht="16.8" customHeight="1">
      <c r="A169" s="38"/>
      <c r="B169" s="43"/>
      <c r="C169" s="277" t="s">
        <v>31</v>
      </c>
      <c r="D169" s="277" t="s">
        <v>801</v>
      </c>
      <c r="E169" s="20" t="s">
        <v>31</v>
      </c>
      <c r="F169" s="278">
        <v>0</v>
      </c>
      <c r="G169" s="38"/>
      <c r="H169" s="43"/>
    </row>
    <row r="170" spans="1:8" s="2" customFormat="1" ht="16.8" customHeight="1">
      <c r="A170" s="38"/>
      <c r="B170" s="43"/>
      <c r="C170" s="277" t="s">
        <v>31</v>
      </c>
      <c r="D170" s="277" t="s">
        <v>797</v>
      </c>
      <c r="E170" s="20" t="s">
        <v>31</v>
      </c>
      <c r="F170" s="278">
        <v>20.175000000000001</v>
      </c>
      <c r="G170" s="38"/>
      <c r="H170" s="43"/>
    </row>
    <row r="171" spans="1:8" s="2" customFormat="1" ht="16.8" customHeight="1">
      <c r="A171" s="38"/>
      <c r="B171" s="43"/>
      <c r="C171" s="277" t="s">
        <v>684</v>
      </c>
      <c r="D171" s="277" t="s">
        <v>223</v>
      </c>
      <c r="E171" s="20" t="s">
        <v>31</v>
      </c>
      <c r="F171" s="278">
        <v>20.175000000000001</v>
      </c>
      <c r="G171" s="38"/>
      <c r="H171" s="43"/>
    </row>
    <row r="172" spans="1:8" s="2" customFormat="1" ht="16.8" customHeight="1">
      <c r="A172" s="38"/>
      <c r="B172" s="43"/>
      <c r="C172" s="279" t="s">
        <v>2275</v>
      </c>
      <c r="D172" s="38"/>
      <c r="E172" s="38"/>
      <c r="F172" s="38"/>
      <c r="G172" s="38"/>
      <c r="H172" s="43"/>
    </row>
    <row r="173" spans="1:8" s="2" customFormat="1" ht="16.8" customHeight="1">
      <c r="A173" s="38"/>
      <c r="B173" s="43"/>
      <c r="C173" s="277" t="s">
        <v>803</v>
      </c>
      <c r="D173" s="277" t="s">
        <v>2287</v>
      </c>
      <c r="E173" s="20" t="s">
        <v>650</v>
      </c>
      <c r="F173" s="278">
        <v>20.175000000000001</v>
      </c>
      <c r="G173" s="38"/>
      <c r="H173" s="43"/>
    </row>
    <row r="174" spans="1:8" s="2" customFormat="1" ht="16.8" customHeight="1">
      <c r="A174" s="38"/>
      <c r="B174" s="43"/>
      <c r="C174" s="277" t="s">
        <v>1164</v>
      </c>
      <c r="D174" s="277" t="s">
        <v>1165</v>
      </c>
      <c r="E174" s="20" t="s">
        <v>1166</v>
      </c>
      <c r="F174" s="278">
        <v>534.51099999999997</v>
      </c>
      <c r="G174" s="38"/>
      <c r="H174" s="43"/>
    </row>
    <row r="175" spans="1:8" s="2" customFormat="1" ht="16.8" customHeight="1">
      <c r="A175" s="38"/>
      <c r="B175" s="43"/>
      <c r="C175" s="273" t="s">
        <v>687</v>
      </c>
      <c r="D175" s="274" t="s">
        <v>688</v>
      </c>
      <c r="E175" s="275" t="s">
        <v>207</v>
      </c>
      <c r="F175" s="276">
        <v>79.06</v>
      </c>
      <c r="G175" s="38"/>
      <c r="H175" s="43"/>
    </row>
    <row r="176" spans="1:8" s="2" customFormat="1" ht="16.8" customHeight="1">
      <c r="A176" s="38"/>
      <c r="B176" s="43"/>
      <c r="C176" s="277" t="s">
        <v>31</v>
      </c>
      <c r="D176" s="277" t="s">
        <v>934</v>
      </c>
      <c r="E176" s="20" t="s">
        <v>31</v>
      </c>
      <c r="F176" s="278">
        <v>79.06</v>
      </c>
      <c r="G176" s="38"/>
      <c r="H176" s="43"/>
    </row>
    <row r="177" spans="1:8" s="2" customFormat="1" ht="16.8" customHeight="1">
      <c r="A177" s="38"/>
      <c r="B177" s="43"/>
      <c r="C177" s="277" t="s">
        <v>687</v>
      </c>
      <c r="D177" s="277" t="s">
        <v>223</v>
      </c>
      <c r="E177" s="20" t="s">
        <v>31</v>
      </c>
      <c r="F177" s="278">
        <v>79.06</v>
      </c>
      <c r="G177" s="38"/>
      <c r="H177" s="43"/>
    </row>
    <row r="178" spans="1:8" s="2" customFormat="1" ht="16.8" customHeight="1">
      <c r="A178" s="38"/>
      <c r="B178" s="43"/>
      <c r="C178" s="279" t="s">
        <v>2275</v>
      </c>
      <c r="D178" s="38"/>
      <c r="E178" s="38"/>
      <c r="F178" s="38"/>
      <c r="G178" s="38"/>
      <c r="H178" s="43"/>
    </row>
    <row r="179" spans="1:8" s="2" customFormat="1" ht="16.8" customHeight="1">
      <c r="A179" s="38"/>
      <c r="B179" s="43"/>
      <c r="C179" s="277" t="s">
        <v>931</v>
      </c>
      <c r="D179" s="277" t="s">
        <v>2297</v>
      </c>
      <c r="E179" s="20" t="s">
        <v>207</v>
      </c>
      <c r="F179" s="278">
        <v>79.06</v>
      </c>
      <c r="G179" s="38"/>
      <c r="H179" s="43"/>
    </row>
    <row r="180" spans="1:8" s="2" customFormat="1" ht="16.8" customHeight="1">
      <c r="A180" s="38"/>
      <c r="B180" s="43"/>
      <c r="C180" s="277" t="s">
        <v>820</v>
      </c>
      <c r="D180" s="277" t="s">
        <v>2291</v>
      </c>
      <c r="E180" s="20" t="s">
        <v>650</v>
      </c>
      <c r="F180" s="278">
        <v>199.572</v>
      </c>
      <c r="G180" s="38"/>
      <c r="H180" s="43"/>
    </row>
    <row r="181" spans="1:8" s="2" customFormat="1" ht="16.8" customHeight="1">
      <c r="A181" s="38"/>
      <c r="B181" s="43"/>
      <c r="C181" s="277" t="s">
        <v>844</v>
      </c>
      <c r="D181" s="277" t="s">
        <v>2277</v>
      </c>
      <c r="E181" s="20" t="s">
        <v>650</v>
      </c>
      <c r="F181" s="278">
        <v>114.65900000000001</v>
      </c>
      <c r="G181" s="38"/>
      <c r="H181" s="43"/>
    </row>
    <row r="182" spans="1:8" s="2" customFormat="1" ht="16.8" customHeight="1">
      <c r="A182" s="38"/>
      <c r="B182" s="43"/>
      <c r="C182" s="277" t="s">
        <v>860</v>
      </c>
      <c r="D182" s="277" t="s">
        <v>2292</v>
      </c>
      <c r="E182" s="20" t="s">
        <v>207</v>
      </c>
      <c r="F182" s="278">
        <v>179.3</v>
      </c>
      <c r="G182" s="38"/>
      <c r="H182" s="43"/>
    </row>
    <row r="183" spans="1:8" s="2" customFormat="1" ht="16.8" customHeight="1">
      <c r="A183" s="38"/>
      <c r="B183" s="43"/>
      <c r="C183" s="277" t="s">
        <v>873</v>
      </c>
      <c r="D183" s="277" t="s">
        <v>874</v>
      </c>
      <c r="E183" s="20" t="s">
        <v>224</v>
      </c>
      <c r="F183" s="278">
        <v>179.3</v>
      </c>
      <c r="G183" s="38"/>
      <c r="H183" s="43"/>
    </row>
    <row r="184" spans="1:8" s="2" customFormat="1" ht="16.8" customHeight="1">
      <c r="A184" s="38"/>
      <c r="B184" s="43"/>
      <c r="C184" s="277" t="s">
        <v>876</v>
      </c>
      <c r="D184" s="277" t="s">
        <v>2293</v>
      </c>
      <c r="E184" s="20" t="s">
        <v>207</v>
      </c>
      <c r="F184" s="278">
        <v>202.8</v>
      </c>
      <c r="G184" s="38"/>
      <c r="H184" s="43"/>
    </row>
    <row r="185" spans="1:8" s="2" customFormat="1" ht="16.8" customHeight="1">
      <c r="A185" s="38"/>
      <c r="B185" s="43"/>
      <c r="C185" s="277" t="s">
        <v>1120</v>
      </c>
      <c r="D185" s="277" t="s">
        <v>2298</v>
      </c>
      <c r="E185" s="20" t="s">
        <v>207</v>
      </c>
      <c r="F185" s="278">
        <v>102.56</v>
      </c>
      <c r="G185" s="38"/>
      <c r="H185" s="43"/>
    </row>
    <row r="186" spans="1:8" s="2" customFormat="1" ht="16.8" customHeight="1">
      <c r="A186" s="38"/>
      <c r="B186" s="43"/>
      <c r="C186" s="277" t="s">
        <v>1125</v>
      </c>
      <c r="D186" s="277" t="s">
        <v>2294</v>
      </c>
      <c r="E186" s="20" t="s">
        <v>207</v>
      </c>
      <c r="F186" s="278">
        <v>202.8</v>
      </c>
      <c r="G186" s="38"/>
      <c r="H186" s="43"/>
    </row>
    <row r="187" spans="1:8" s="2" customFormat="1" ht="16.8" customHeight="1">
      <c r="A187" s="38"/>
      <c r="B187" s="43"/>
      <c r="C187" s="273" t="s">
        <v>690</v>
      </c>
      <c r="D187" s="274" t="s">
        <v>691</v>
      </c>
      <c r="E187" s="275" t="s">
        <v>207</v>
      </c>
      <c r="F187" s="276">
        <v>23.5</v>
      </c>
      <c r="G187" s="38"/>
      <c r="H187" s="43"/>
    </row>
    <row r="188" spans="1:8" s="2" customFormat="1" ht="16.8" customHeight="1">
      <c r="A188" s="38"/>
      <c r="B188" s="43"/>
      <c r="C188" s="277" t="s">
        <v>31</v>
      </c>
      <c r="D188" s="277" t="s">
        <v>929</v>
      </c>
      <c r="E188" s="20" t="s">
        <v>31</v>
      </c>
      <c r="F188" s="278">
        <v>14</v>
      </c>
      <c r="G188" s="38"/>
      <c r="H188" s="43"/>
    </row>
    <row r="189" spans="1:8" s="2" customFormat="1" ht="16.8" customHeight="1">
      <c r="A189" s="38"/>
      <c r="B189" s="43"/>
      <c r="C189" s="277" t="s">
        <v>31</v>
      </c>
      <c r="D189" s="277" t="s">
        <v>930</v>
      </c>
      <c r="E189" s="20" t="s">
        <v>31</v>
      </c>
      <c r="F189" s="278">
        <v>9.5</v>
      </c>
      <c r="G189" s="38"/>
      <c r="H189" s="43"/>
    </row>
    <row r="190" spans="1:8" s="2" customFormat="1" ht="16.8" customHeight="1">
      <c r="A190" s="38"/>
      <c r="B190" s="43"/>
      <c r="C190" s="277" t="s">
        <v>690</v>
      </c>
      <c r="D190" s="277" t="s">
        <v>223</v>
      </c>
      <c r="E190" s="20" t="s">
        <v>31</v>
      </c>
      <c r="F190" s="278">
        <v>23.5</v>
      </c>
      <c r="G190" s="38"/>
      <c r="H190" s="43"/>
    </row>
    <row r="191" spans="1:8" s="2" customFormat="1" ht="16.8" customHeight="1">
      <c r="A191" s="38"/>
      <c r="B191" s="43"/>
      <c r="C191" s="279" t="s">
        <v>2275</v>
      </c>
      <c r="D191" s="38"/>
      <c r="E191" s="38"/>
      <c r="F191" s="38"/>
      <c r="G191" s="38"/>
      <c r="H191" s="43"/>
    </row>
    <row r="192" spans="1:8" s="2" customFormat="1" ht="16.8" customHeight="1">
      <c r="A192" s="38"/>
      <c r="B192" s="43"/>
      <c r="C192" s="277" t="s">
        <v>926</v>
      </c>
      <c r="D192" s="277" t="s">
        <v>2299</v>
      </c>
      <c r="E192" s="20" t="s">
        <v>207</v>
      </c>
      <c r="F192" s="278">
        <v>23.5</v>
      </c>
      <c r="G192" s="38"/>
      <c r="H192" s="43"/>
    </row>
    <row r="193" spans="1:8" s="2" customFormat="1" ht="16.8" customHeight="1">
      <c r="A193" s="38"/>
      <c r="B193" s="43"/>
      <c r="C193" s="277" t="s">
        <v>820</v>
      </c>
      <c r="D193" s="277" t="s">
        <v>2291</v>
      </c>
      <c r="E193" s="20" t="s">
        <v>650</v>
      </c>
      <c r="F193" s="278">
        <v>199.572</v>
      </c>
      <c r="G193" s="38"/>
      <c r="H193" s="43"/>
    </row>
    <row r="194" spans="1:8" s="2" customFormat="1" ht="16.8" customHeight="1">
      <c r="A194" s="38"/>
      <c r="B194" s="43"/>
      <c r="C194" s="277" t="s">
        <v>844</v>
      </c>
      <c r="D194" s="277" t="s">
        <v>2277</v>
      </c>
      <c r="E194" s="20" t="s">
        <v>650</v>
      </c>
      <c r="F194" s="278">
        <v>114.65900000000001</v>
      </c>
      <c r="G194" s="38"/>
      <c r="H194" s="43"/>
    </row>
    <row r="195" spans="1:8" s="2" customFormat="1" ht="16.8" customHeight="1">
      <c r="A195" s="38"/>
      <c r="B195" s="43"/>
      <c r="C195" s="277" t="s">
        <v>876</v>
      </c>
      <c r="D195" s="277" t="s">
        <v>2293</v>
      </c>
      <c r="E195" s="20" t="s">
        <v>207</v>
      </c>
      <c r="F195" s="278">
        <v>202.8</v>
      </c>
      <c r="G195" s="38"/>
      <c r="H195" s="43"/>
    </row>
    <row r="196" spans="1:8" s="2" customFormat="1" ht="16.8" customHeight="1">
      <c r="A196" s="38"/>
      <c r="B196" s="43"/>
      <c r="C196" s="277" t="s">
        <v>1120</v>
      </c>
      <c r="D196" s="277" t="s">
        <v>2298</v>
      </c>
      <c r="E196" s="20" t="s">
        <v>207</v>
      </c>
      <c r="F196" s="278">
        <v>102.56</v>
      </c>
      <c r="G196" s="38"/>
      <c r="H196" s="43"/>
    </row>
    <row r="197" spans="1:8" s="2" customFormat="1" ht="16.8" customHeight="1">
      <c r="A197" s="38"/>
      <c r="B197" s="43"/>
      <c r="C197" s="277" t="s">
        <v>1125</v>
      </c>
      <c r="D197" s="277" t="s">
        <v>2294</v>
      </c>
      <c r="E197" s="20" t="s">
        <v>207</v>
      </c>
      <c r="F197" s="278">
        <v>202.8</v>
      </c>
      <c r="G197" s="38"/>
      <c r="H197" s="43"/>
    </row>
    <row r="198" spans="1:8" s="2" customFormat="1" ht="16.8" customHeight="1">
      <c r="A198" s="38"/>
      <c r="B198" s="43"/>
      <c r="C198" s="273" t="s">
        <v>693</v>
      </c>
      <c r="D198" s="274" t="s">
        <v>694</v>
      </c>
      <c r="E198" s="275" t="s">
        <v>650</v>
      </c>
      <c r="F198" s="276">
        <v>9.2050000000000001</v>
      </c>
      <c r="G198" s="38"/>
      <c r="H198" s="43"/>
    </row>
    <row r="199" spans="1:8" s="2" customFormat="1" ht="16.8" customHeight="1">
      <c r="A199" s="38"/>
      <c r="B199" s="43"/>
      <c r="C199" s="277" t="s">
        <v>31</v>
      </c>
      <c r="D199" s="277" t="s">
        <v>915</v>
      </c>
      <c r="E199" s="20" t="s">
        <v>31</v>
      </c>
      <c r="F199" s="278">
        <v>0</v>
      </c>
      <c r="G199" s="38"/>
      <c r="H199" s="43"/>
    </row>
    <row r="200" spans="1:8" s="2" customFormat="1" ht="16.8" customHeight="1">
      <c r="A200" s="38"/>
      <c r="B200" s="43"/>
      <c r="C200" s="277" t="s">
        <v>693</v>
      </c>
      <c r="D200" s="277" t="s">
        <v>916</v>
      </c>
      <c r="E200" s="20" t="s">
        <v>31</v>
      </c>
      <c r="F200" s="278">
        <v>9.2050000000000001</v>
      </c>
      <c r="G200" s="38"/>
      <c r="H200" s="43"/>
    </row>
    <row r="201" spans="1:8" s="2" customFormat="1" ht="16.8" customHeight="1">
      <c r="A201" s="38"/>
      <c r="B201" s="43"/>
      <c r="C201" s="279" t="s">
        <v>2275</v>
      </c>
      <c r="D201" s="38"/>
      <c r="E201" s="38"/>
      <c r="F201" s="38"/>
      <c r="G201" s="38"/>
      <c r="H201" s="43"/>
    </row>
    <row r="202" spans="1:8" s="2" customFormat="1" ht="16.8" customHeight="1">
      <c r="A202" s="38"/>
      <c r="B202" s="43"/>
      <c r="C202" s="277" t="s">
        <v>910</v>
      </c>
      <c r="D202" s="277" t="s">
        <v>2276</v>
      </c>
      <c r="E202" s="20" t="s">
        <v>650</v>
      </c>
      <c r="F202" s="278">
        <v>9.2050000000000001</v>
      </c>
      <c r="G202" s="38"/>
      <c r="H202" s="43"/>
    </row>
    <row r="203" spans="1:8" s="2" customFormat="1" ht="16.8" customHeight="1">
      <c r="A203" s="38"/>
      <c r="B203" s="43"/>
      <c r="C203" s="277" t="s">
        <v>820</v>
      </c>
      <c r="D203" s="277" t="s">
        <v>2291</v>
      </c>
      <c r="E203" s="20" t="s">
        <v>650</v>
      </c>
      <c r="F203" s="278">
        <v>199.572</v>
      </c>
      <c r="G203" s="38"/>
      <c r="H203" s="43"/>
    </row>
    <row r="204" spans="1:8" s="2" customFormat="1" ht="16.8" customHeight="1">
      <c r="A204" s="38"/>
      <c r="B204" s="43"/>
      <c r="C204" s="273" t="s">
        <v>696</v>
      </c>
      <c r="D204" s="274" t="s">
        <v>697</v>
      </c>
      <c r="E204" s="275" t="s">
        <v>650</v>
      </c>
      <c r="F204" s="276">
        <v>7.0999999999999994E-2</v>
      </c>
      <c r="G204" s="38"/>
      <c r="H204" s="43"/>
    </row>
    <row r="205" spans="1:8" s="2" customFormat="1" ht="16.8" customHeight="1">
      <c r="A205" s="38"/>
      <c r="B205" s="43"/>
      <c r="C205" s="277" t="s">
        <v>31</v>
      </c>
      <c r="D205" s="277" t="s">
        <v>662</v>
      </c>
      <c r="E205" s="20" t="s">
        <v>31</v>
      </c>
      <c r="F205" s="278">
        <v>0</v>
      </c>
      <c r="G205" s="38"/>
      <c r="H205" s="43"/>
    </row>
    <row r="206" spans="1:8" s="2" customFormat="1" ht="16.8" customHeight="1">
      <c r="A206" s="38"/>
      <c r="B206" s="43"/>
      <c r="C206" s="277" t="s">
        <v>31</v>
      </c>
      <c r="D206" s="277" t="s">
        <v>847</v>
      </c>
      <c r="E206" s="20" t="s">
        <v>31</v>
      </c>
      <c r="F206" s="278">
        <v>0</v>
      </c>
      <c r="G206" s="38"/>
      <c r="H206" s="43"/>
    </row>
    <row r="207" spans="1:8" s="2" customFormat="1" ht="16.8" customHeight="1">
      <c r="A207" s="38"/>
      <c r="B207" s="43"/>
      <c r="C207" s="277" t="s">
        <v>31</v>
      </c>
      <c r="D207" s="277" t="s">
        <v>848</v>
      </c>
      <c r="E207" s="20" t="s">
        <v>31</v>
      </c>
      <c r="F207" s="278">
        <v>0</v>
      </c>
      <c r="G207" s="38"/>
      <c r="H207" s="43"/>
    </row>
    <row r="208" spans="1:8" s="2" customFormat="1" ht="16.8" customHeight="1">
      <c r="A208" s="38"/>
      <c r="B208" s="43"/>
      <c r="C208" s="277" t="s">
        <v>696</v>
      </c>
      <c r="D208" s="277" t="s">
        <v>849</v>
      </c>
      <c r="E208" s="20" t="s">
        <v>31</v>
      </c>
      <c r="F208" s="278">
        <v>7.0999999999999994E-2</v>
      </c>
      <c r="G208" s="38"/>
      <c r="H208" s="43"/>
    </row>
    <row r="209" spans="1:8" s="2" customFormat="1" ht="16.8" customHeight="1">
      <c r="A209" s="38"/>
      <c r="B209" s="43"/>
      <c r="C209" s="279" t="s">
        <v>2275</v>
      </c>
      <c r="D209" s="38"/>
      <c r="E209" s="38"/>
      <c r="F209" s="38"/>
      <c r="G209" s="38"/>
      <c r="H209" s="43"/>
    </row>
    <row r="210" spans="1:8" s="2" customFormat="1" ht="16.8" customHeight="1">
      <c r="A210" s="38"/>
      <c r="B210" s="43"/>
      <c r="C210" s="277" t="s">
        <v>844</v>
      </c>
      <c r="D210" s="277" t="s">
        <v>2277</v>
      </c>
      <c r="E210" s="20" t="s">
        <v>650</v>
      </c>
      <c r="F210" s="278">
        <v>114.65900000000001</v>
      </c>
      <c r="G210" s="38"/>
      <c r="H210" s="43"/>
    </row>
    <row r="211" spans="1:8" s="2" customFormat="1" ht="16.8" customHeight="1">
      <c r="A211" s="38"/>
      <c r="B211" s="43"/>
      <c r="C211" s="273" t="s">
        <v>699</v>
      </c>
      <c r="D211" s="274" t="s">
        <v>699</v>
      </c>
      <c r="E211" s="275" t="s">
        <v>700</v>
      </c>
      <c r="F211" s="276">
        <v>357.1</v>
      </c>
      <c r="G211" s="38"/>
      <c r="H211" s="43"/>
    </row>
    <row r="212" spans="1:8" s="2" customFormat="1" ht="16.8" customHeight="1">
      <c r="A212" s="38"/>
      <c r="B212" s="43"/>
      <c r="C212" s="277" t="s">
        <v>31</v>
      </c>
      <c r="D212" s="277" t="s">
        <v>771</v>
      </c>
      <c r="E212" s="20" t="s">
        <v>31</v>
      </c>
      <c r="F212" s="278">
        <v>0</v>
      </c>
      <c r="G212" s="38"/>
      <c r="H212" s="43"/>
    </row>
    <row r="213" spans="1:8" s="2" customFormat="1" ht="16.8" customHeight="1">
      <c r="A213" s="38"/>
      <c r="B213" s="43"/>
      <c r="C213" s="277" t="s">
        <v>31</v>
      </c>
      <c r="D213" s="277" t="s">
        <v>772</v>
      </c>
      <c r="E213" s="20" t="s">
        <v>31</v>
      </c>
      <c r="F213" s="278">
        <v>306.89999999999998</v>
      </c>
      <c r="G213" s="38"/>
      <c r="H213" s="43"/>
    </row>
    <row r="214" spans="1:8" s="2" customFormat="1" ht="16.8" customHeight="1">
      <c r="A214" s="38"/>
      <c r="B214" s="43"/>
      <c r="C214" s="277" t="s">
        <v>31</v>
      </c>
      <c r="D214" s="277" t="s">
        <v>773</v>
      </c>
      <c r="E214" s="20" t="s">
        <v>31</v>
      </c>
      <c r="F214" s="278">
        <v>34</v>
      </c>
      <c r="G214" s="38"/>
      <c r="H214" s="43"/>
    </row>
    <row r="215" spans="1:8" s="2" customFormat="1" ht="16.8" customHeight="1">
      <c r="A215" s="38"/>
      <c r="B215" s="43"/>
      <c r="C215" s="277" t="s">
        <v>31</v>
      </c>
      <c r="D215" s="277" t="s">
        <v>774</v>
      </c>
      <c r="E215" s="20" t="s">
        <v>31</v>
      </c>
      <c r="F215" s="278">
        <v>16.2</v>
      </c>
      <c r="G215" s="38"/>
      <c r="H215" s="43"/>
    </row>
    <row r="216" spans="1:8" s="2" customFormat="1" ht="16.8" customHeight="1">
      <c r="A216" s="38"/>
      <c r="B216" s="43"/>
      <c r="C216" s="277" t="s">
        <v>699</v>
      </c>
      <c r="D216" s="277" t="s">
        <v>223</v>
      </c>
      <c r="E216" s="20" t="s">
        <v>31</v>
      </c>
      <c r="F216" s="278">
        <v>357.1</v>
      </c>
      <c r="G216" s="38"/>
      <c r="H216" s="43"/>
    </row>
    <row r="217" spans="1:8" s="2" customFormat="1" ht="16.8" customHeight="1">
      <c r="A217" s="38"/>
      <c r="B217" s="43"/>
      <c r="C217" s="279" t="s">
        <v>2275</v>
      </c>
      <c r="D217" s="38"/>
      <c r="E217" s="38"/>
      <c r="F217" s="38"/>
      <c r="G217" s="38"/>
      <c r="H217" s="43"/>
    </row>
    <row r="218" spans="1:8" s="2" customFormat="1" ht="16.8" customHeight="1">
      <c r="A218" s="38"/>
      <c r="B218" s="43"/>
      <c r="C218" s="277" t="s">
        <v>768</v>
      </c>
      <c r="D218" s="277" t="s">
        <v>2300</v>
      </c>
      <c r="E218" s="20" t="s">
        <v>700</v>
      </c>
      <c r="F218" s="278">
        <v>357.1</v>
      </c>
      <c r="G218" s="38"/>
      <c r="H218" s="43"/>
    </row>
    <row r="219" spans="1:8" s="2" customFormat="1" ht="16.8" customHeight="1">
      <c r="A219" s="38"/>
      <c r="B219" s="43"/>
      <c r="C219" s="277" t="s">
        <v>780</v>
      </c>
      <c r="D219" s="277" t="s">
        <v>2301</v>
      </c>
      <c r="E219" s="20" t="s">
        <v>700</v>
      </c>
      <c r="F219" s="278">
        <v>357.1</v>
      </c>
      <c r="G219" s="38"/>
      <c r="H219" s="43"/>
    </row>
    <row r="220" spans="1:8" s="2" customFormat="1" ht="16.8" customHeight="1">
      <c r="A220" s="38"/>
      <c r="B220" s="43"/>
      <c r="C220" s="273" t="s">
        <v>702</v>
      </c>
      <c r="D220" s="274" t="s">
        <v>702</v>
      </c>
      <c r="E220" s="275" t="s">
        <v>700</v>
      </c>
      <c r="F220" s="276">
        <v>443.18099999999998</v>
      </c>
      <c r="G220" s="38"/>
      <c r="H220" s="43"/>
    </row>
    <row r="221" spans="1:8" s="2" customFormat="1" ht="16.8" customHeight="1">
      <c r="A221" s="38"/>
      <c r="B221" s="43"/>
      <c r="C221" s="277" t="s">
        <v>31</v>
      </c>
      <c r="D221" s="277" t="s">
        <v>778</v>
      </c>
      <c r="E221" s="20" t="s">
        <v>31</v>
      </c>
      <c r="F221" s="278">
        <v>0</v>
      </c>
      <c r="G221" s="38"/>
      <c r="H221" s="43"/>
    </row>
    <row r="222" spans="1:8" s="2" customFormat="1" ht="16.8" customHeight="1">
      <c r="A222" s="38"/>
      <c r="B222" s="43"/>
      <c r="C222" s="277" t="s">
        <v>702</v>
      </c>
      <c r="D222" s="277" t="s">
        <v>779</v>
      </c>
      <c r="E222" s="20" t="s">
        <v>31</v>
      </c>
      <c r="F222" s="278">
        <v>443.18099999999998</v>
      </c>
      <c r="G222" s="38"/>
      <c r="H222" s="43"/>
    </row>
    <row r="223" spans="1:8" s="2" customFormat="1" ht="16.8" customHeight="1">
      <c r="A223" s="38"/>
      <c r="B223" s="43"/>
      <c r="C223" s="279" t="s">
        <v>2275</v>
      </c>
      <c r="D223" s="38"/>
      <c r="E223" s="38"/>
      <c r="F223" s="38"/>
      <c r="G223" s="38"/>
      <c r="H223" s="43"/>
    </row>
    <row r="224" spans="1:8" s="2" customFormat="1" ht="16.8" customHeight="1">
      <c r="A224" s="38"/>
      <c r="B224" s="43"/>
      <c r="C224" s="277" t="s">
        <v>775</v>
      </c>
      <c r="D224" s="277" t="s">
        <v>2302</v>
      </c>
      <c r="E224" s="20" t="s">
        <v>700</v>
      </c>
      <c r="F224" s="278">
        <v>443.18099999999998</v>
      </c>
      <c r="G224" s="38"/>
      <c r="H224" s="43"/>
    </row>
    <row r="225" spans="1:8" s="2" customFormat="1" ht="16.8" customHeight="1">
      <c r="A225" s="38"/>
      <c r="B225" s="43"/>
      <c r="C225" s="277" t="s">
        <v>783</v>
      </c>
      <c r="D225" s="277" t="s">
        <v>2303</v>
      </c>
      <c r="E225" s="20" t="s">
        <v>700</v>
      </c>
      <c r="F225" s="278">
        <v>443.18099999999998</v>
      </c>
      <c r="G225" s="38"/>
      <c r="H225" s="43"/>
    </row>
    <row r="226" spans="1:8" s="2" customFormat="1" ht="16.8" customHeight="1">
      <c r="A226" s="38"/>
      <c r="B226" s="43"/>
      <c r="C226" s="273" t="s">
        <v>704</v>
      </c>
      <c r="D226" s="274" t="s">
        <v>705</v>
      </c>
      <c r="E226" s="275" t="s">
        <v>650</v>
      </c>
      <c r="F226" s="276">
        <v>110.511</v>
      </c>
      <c r="G226" s="38"/>
      <c r="H226" s="43"/>
    </row>
    <row r="227" spans="1:8" s="2" customFormat="1" ht="16.8" customHeight="1">
      <c r="A227" s="38"/>
      <c r="B227" s="43"/>
      <c r="C227" s="277" t="s">
        <v>31</v>
      </c>
      <c r="D227" s="277" t="s">
        <v>823</v>
      </c>
      <c r="E227" s="20" t="s">
        <v>31</v>
      </c>
      <c r="F227" s="278">
        <v>0</v>
      </c>
      <c r="G227" s="38"/>
      <c r="H227" s="43"/>
    </row>
    <row r="228" spans="1:8" s="2" customFormat="1" ht="16.8" customHeight="1">
      <c r="A228" s="38"/>
      <c r="B228" s="43"/>
      <c r="C228" s="277" t="s">
        <v>31</v>
      </c>
      <c r="D228" s="277" t="s">
        <v>824</v>
      </c>
      <c r="E228" s="20" t="s">
        <v>31</v>
      </c>
      <c r="F228" s="278">
        <v>0</v>
      </c>
      <c r="G228" s="38"/>
      <c r="H228" s="43"/>
    </row>
    <row r="229" spans="1:8" s="2" customFormat="1" ht="16.8" customHeight="1">
      <c r="A229" s="38"/>
      <c r="B229" s="43"/>
      <c r="C229" s="277" t="s">
        <v>31</v>
      </c>
      <c r="D229" s="277" t="s">
        <v>825</v>
      </c>
      <c r="E229" s="20" t="s">
        <v>31</v>
      </c>
      <c r="F229" s="278">
        <v>233.35900000000001</v>
      </c>
      <c r="G229" s="38"/>
      <c r="H229" s="43"/>
    </row>
    <row r="230" spans="1:8" s="2" customFormat="1" ht="16.8" customHeight="1">
      <c r="A230" s="38"/>
      <c r="B230" s="43"/>
      <c r="C230" s="277" t="s">
        <v>31</v>
      </c>
      <c r="D230" s="277" t="s">
        <v>826</v>
      </c>
      <c r="E230" s="20" t="s">
        <v>31</v>
      </c>
      <c r="F230" s="278">
        <v>-35.823</v>
      </c>
      <c r="G230" s="38"/>
      <c r="H230" s="43"/>
    </row>
    <row r="231" spans="1:8" s="2" customFormat="1" ht="16.8" customHeight="1">
      <c r="A231" s="38"/>
      <c r="B231" s="43"/>
      <c r="C231" s="277" t="s">
        <v>31</v>
      </c>
      <c r="D231" s="277" t="s">
        <v>827</v>
      </c>
      <c r="E231" s="20" t="s">
        <v>31</v>
      </c>
      <c r="F231" s="278">
        <v>-63.322000000000003</v>
      </c>
      <c r="G231" s="38"/>
      <c r="H231" s="43"/>
    </row>
    <row r="232" spans="1:8" s="2" customFormat="1" ht="16.8" customHeight="1">
      <c r="A232" s="38"/>
      <c r="B232" s="43"/>
      <c r="C232" s="277" t="s">
        <v>31</v>
      </c>
      <c r="D232" s="277" t="s">
        <v>828</v>
      </c>
      <c r="E232" s="20" t="s">
        <v>31</v>
      </c>
      <c r="F232" s="278">
        <v>-9.3620000000000001</v>
      </c>
      <c r="G232" s="38"/>
      <c r="H232" s="43"/>
    </row>
    <row r="233" spans="1:8" s="2" customFormat="1" ht="16.8" customHeight="1">
      <c r="A233" s="38"/>
      <c r="B233" s="43"/>
      <c r="C233" s="277" t="s">
        <v>31</v>
      </c>
      <c r="D233" s="277" t="s">
        <v>829</v>
      </c>
      <c r="E233" s="20" t="s">
        <v>31</v>
      </c>
      <c r="F233" s="278">
        <v>-3.3570000000000002</v>
      </c>
      <c r="G233" s="38"/>
      <c r="H233" s="43"/>
    </row>
    <row r="234" spans="1:8" s="2" customFormat="1" ht="16.8" customHeight="1">
      <c r="A234" s="38"/>
      <c r="B234" s="43"/>
      <c r="C234" s="277" t="s">
        <v>31</v>
      </c>
      <c r="D234" s="277" t="s">
        <v>830</v>
      </c>
      <c r="E234" s="20" t="s">
        <v>31</v>
      </c>
      <c r="F234" s="278">
        <v>-10.984</v>
      </c>
      <c r="G234" s="38"/>
      <c r="H234" s="43"/>
    </row>
    <row r="235" spans="1:8" s="2" customFormat="1" ht="16.8" customHeight="1">
      <c r="A235" s="38"/>
      <c r="B235" s="43"/>
      <c r="C235" s="277" t="s">
        <v>704</v>
      </c>
      <c r="D235" s="277" t="s">
        <v>503</v>
      </c>
      <c r="E235" s="20" t="s">
        <v>31</v>
      </c>
      <c r="F235" s="278">
        <v>110.511</v>
      </c>
      <c r="G235" s="38"/>
      <c r="H235" s="43"/>
    </row>
    <row r="236" spans="1:8" s="2" customFormat="1" ht="16.8" customHeight="1">
      <c r="A236" s="38"/>
      <c r="B236" s="43"/>
      <c r="C236" s="279" t="s">
        <v>2275</v>
      </c>
      <c r="D236" s="38"/>
      <c r="E236" s="38"/>
      <c r="F236" s="38"/>
      <c r="G236" s="38"/>
      <c r="H236" s="43"/>
    </row>
    <row r="237" spans="1:8" s="2" customFormat="1" ht="16.8" customHeight="1">
      <c r="A237" s="38"/>
      <c r="B237" s="43"/>
      <c r="C237" s="277" t="s">
        <v>820</v>
      </c>
      <c r="D237" s="277" t="s">
        <v>2291</v>
      </c>
      <c r="E237" s="20" t="s">
        <v>650</v>
      </c>
      <c r="F237" s="278">
        <v>199.572</v>
      </c>
      <c r="G237" s="38"/>
      <c r="H237" s="43"/>
    </row>
    <row r="238" spans="1:8" s="2" customFormat="1" ht="16.8" customHeight="1">
      <c r="A238" s="38"/>
      <c r="B238" s="43"/>
      <c r="C238" s="277" t="s">
        <v>786</v>
      </c>
      <c r="D238" s="277" t="s">
        <v>2280</v>
      </c>
      <c r="E238" s="20" t="s">
        <v>650</v>
      </c>
      <c r="F238" s="278">
        <v>721.32</v>
      </c>
      <c r="G238" s="38"/>
      <c r="H238" s="43"/>
    </row>
    <row r="239" spans="1:8" s="2" customFormat="1" ht="16.8" customHeight="1">
      <c r="A239" s="38"/>
      <c r="B239" s="43"/>
      <c r="C239" s="277" t="s">
        <v>806</v>
      </c>
      <c r="D239" s="277" t="s">
        <v>2282</v>
      </c>
      <c r="E239" s="20" t="s">
        <v>650</v>
      </c>
      <c r="F239" s="278">
        <v>632.25900000000001</v>
      </c>
      <c r="G239" s="38"/>
      <c r="H239" s="43"/>
    </row>
    <row r="240" spans="1:8" s="2" customFormat="1" ht="16.8" customHeight="1">
      <c r="A240" s="38"/>
      <c r="B240" s="43"/>
      <c r="C240" s="277" t="s">
        <v>815</v>
      </c>
      <c r="D240" s="277" t="s">
        <v>2283</v>
      </c>
      <c r="E240" s="20" t="s">
        <v>650</v>
      </c>
      <c r="F240" s="278">
        <v>652.43399999999997</v>
      </c>
      <c r="G240" s="38"/>
      <c r="H240" s="43"/>
    </row>
    <row r="241" spans="1:8" s="2" customFormat="1" ht="16.8" customHeight="1">
      <c r="A241" s="38"/>
      <c r="B241" s="43"/>
      <c r="C241" s="277" t="s">
        <v>840</v>
      </c>
      <c r="D241" s="277" t="s">
        <v>841</v>
      </c>
      <c r="E241" s="20" t="s">
        <v>360</v>
      </c>
      <c r="F241" s="278">
        <v>221.02199999999999</v>
      </c>
      <c r="G241" s="38"/>
      <c r="H241" s="43"/>
    </row>
    <row r="242" spans="1:8" s="2" customFormat="1" ht="16.8" customHeight="1">
      <c r="A242" s="38"/>
      <c r="B242" s="43"/>
      <c r="C242" s="273" t="s">
        <v>707</v>
      </c>
      <c r="D242" s="274" t="s">
        <v>708</v>
      </c>
      <c r="E242" s="275" t="s">
        <v>650</v>
      </c>
      <c r="F242" s="276">
        <v>89.061000000000007</v>
      </c>
      <c r="G242" s="38"/>
      <c r="H242" s="43"/>
    </row>
    <row r="243" spans="1:8" s="2" customFormat="1" ht="16.8" customHeight="1">
      <c r="A243" s="38"/>
      <c r="B243" s="43"/>
      <c r="C243" s="277" t="s">
        <v>31</v>
      </c>
      <c r="D243" s="277" t="s">
        <v>831</v>
      </c>
      <c r="E243" s="20" t="s">
        <v>31</v>
      </c>
      <c r="F243" s="278">
        <v>0</v>
      </c>
      <c r="G243" s="38"/>
      <c r="H243" s="43"/>
    </row>
    <row r="244" spans="1:8" s="2" customFormat="1" ht="16.8" customHeight="1">
      <c r="A244" s="38"/>
      <c r="B244" s="43"/>
      <c r="C244" s="277" t="s">
        <v>31</v>
      </c>
      <c r="D244" s="277" t="s">
        <v>832</v>
      </c>
      <c r="E244" s="20" t="s">
        <v>31</v>
      </c>
      <c r="F244" s="278">
        <v>121.752</v>
      </c>
      <c r="G244" s="38"/>
      <c r="H244" s="43"/>
    </row>
    <row r="245" spans="1:8" s="2" customFormat="1" ht="16.8" customHeight="1">
      <c r="A245" s="38"/>
      <c r="B245" s="43"/>
      <c r="C245" s="277" t="s">
        <v>31</v>
      </c>
      <c r="D245" s="277" t="s">
        <v>833</v>
      </c>
      <c r="E245" s="20" t="s">
        <v>31</v>
      </c>
      <c r="F245" s="278">
        <v>28</v>
      </c>
      <c r="G245" s="38"/>
      <c r="H245" s="43"/>
    </row>
    <row r="246" spans="1:8" s="2" customFormat="1" ht="16.8" customHeight="1">
      <c r="A246" s="38"/>
      <c r="B246" s="43"/>
      <c r="C246" s="277" t="s">
        <v>31</v>
      </c>
      <c r="D246" s="277" t="s">
        <v>834</v>
      </c>
      <c r="E246" s="20" t="s">
        <v>31</v>
      </c>
      <c r="F246" s="278">
        <v>11.4</v>
      </c>
      <c r="G246" s="38"/>
      <c r="H246" s="43"/>
    </row>
    <row r="247" spans="1:8" s="2" customFormat="1" ht="16.8" customHeight="1">
      <c r="A247" s="38"/>
      <c r="B247" s="43"/>
      <c r="C247" s="277" t="s">
        <v>31</v>
      </c>
      <c r="D247" s="277" t="s">
        <v>835</v>
      </c>
      <c r="E247" s="20" t="s">
        <v>31</v>
      </c>
      <c r="F247" s="278">
        <v>-11.156000000000001</v>
      </c>
      <c r="G247" s="38"/>
      <c r="H247" s="43"/>
    </row>
    <row r="248" spans="1:8" s="2" customFormat="1" ht="16.8" customHeight="1">
      <c r="A248" s="38"/>
      <c r="B248" s="43"/>
      <c r="C248" s="277" t="s">
        <v>31</v>
      </c>
      <c r="D248" s="277" t="s">
        <v>836</v>
      </c>
      <c r="E248" s="20" t="s">
        <v>31</v>
      </c>
      <c r="F248" s="278">
        <v>-51.337000000000003</v>
      </c>
      <c r="G248" s="38"/>
      <c r="H248" s="43"/>
    </row>
    <row r="249" spans="1:8" s="2" customFormat="1" ht="16.8" customHeight="1">
      <c r="A249" s="38"/>
      <c r="B249" s="43"/>
      <c r="C249" s="277" t="s">
        <v>31</v>
      </c>
      <c r="D249" s="277" t="s">
        <v>837</v>
      </c>
      <c r="E249" s="20" t="s">
        <v>31</v>
      </c>
      <c r="F249" s="278">
        <v>-2.484</v>
      </c>
      <c r="G249" s="38"/>
      <c r="H249" s="43"/>
    </row>
    <row r="250" spans="1:8" s="2" customFormat="1" ht="16.8" customHeight="1">
      <c r="A250" s="38"/>
      <c r="B250" s="43"/>
      <c r="C250" s="277" t="s">
        <v>31</v>
      </c>
      <c r="D250" s="277" t="s">
        <v>838</v>
      </c>
      <c r="E250" s="20" t="s">
        <v>31</v>
      </c>
      <c r="F250" s="278">
        <v>-0.47199999999999998</v>
      </c>
      <c r="G250" s="38"/>
      <c r="H250" s="43"/>
    </row>
    <row r="251" spans="1:8" s="2" customFormat="1" ht="16.8" customHeight="1">
      <c r="A251" s="38"/>
      <c r="B251" s="43"/>
      <c r="C251" s="277" t="s">
        <v>31</v>
      </c>
      <c r="D251" s="277" t="s">
        <v>839</v>
      </c>
      <c r="E251" s="20" t="s">
        <v>31</v>
      </c>
      <c r="F251" s="278">
        <v>-6.6420000000000003</v>
      </c>
      <c r="G251" s="38"/>
      <c r="H251" s="43"/>
    </row>
    <row r="252" spans="1:8" s="2" customFormat="1" ht="16.8" customHeight="1">
      <c r="A252" s="38"/>
      <c r="B252" s="43"/>
      <c r="C252" s="277" t="s">
        <v>707</v>
      </c>
      <c r="D252" s="277" t="s">
        <v>503</v>
      </c>
      <c r="E252" s="20" t="s">
        <v>31</v>
      </c>
      <c r="F252" s="278">
        <v>89.061000000000007</v>
      </c>
      <c r="G252" s="38"/>
      <c r="H252" s="43"/>
    </row>
    <row r="253" spans="1:8" s="2" customFormat="1" ht="16.8" customHeight="1">
      <c r="A253" s="38"/>
      <c r="B253" s="43"/>
      <c r="C253" s="279" t="s">
        <v>2275</v>
      </c>
      <c r="D253" s="38"/>
      <c r="E253" s="38"/>
      <c r="F253" s="38"/>
      <c r="G253" s="38"/>
      <c r="H253" s="43"/>
    </row>
    <row r="254" spans="1:8" s="2" customFormat="1" ht="16.8" customHeight="1">
      <c r="A254" s="38"/>
      <c r="B254" s="43"/>
      <c r="C254" s="277" t="s">
        <v>820</v>
      </c>
      <c r="D254" s="277" t="s">
        <v>2291</v>
      </c>
      <c r="E254" s="20" t="s">
        <v>650</v>
      </c>
      <c r="F254" s="278">
        <v>199.572</v>
      </c>
      <c r="G254" s="38"/>
      <c r="H254" s="43"/>
    </row>
    <row r="255" spans="1:8" s="2" customFormat="1" ht="16.8" customHeight="1">
      <c r="A255" s="38"/>
      <c r="B255" s="43"/>
      <c r="C255" s="277" t="s">
        <v>786</v>
      </c>
      <c r="D255" s="277" t="s">
        <v>2280</v>
      </c>
      <c r="E255" s="20" t="s">
        <v>650</v>
      </c>
      <c r="F255" s="278">
        <v>721.32</v>
      </c>
      <c r="G255" s="38"/>
      <c r="H255" s="43"/>
    </row>
    <row r="256" spans="1:8" s="2" customFormat="1" ht="16.8" customHeight="1">
      <c r="A256" s="38"/>
      <c r="B256" s="43"/>
      <c r="C256" s="277" t="s">
        <v>798</v>
      </c>
      <c r="D256" s="277" t="s">
        <v>2281</v>
      </c>
      <c r="E256" s="20" t="s">
        <v>650</v>
      </c>
      <c r="F256" s="278">
        <v>294.24299999999999</v>
      </c>
      <c r="G256" s="38"/>
      <c r="H256" s="43"/>
    </row>
    <row r="257" spans="1:8" s="2" customFormat="1" ht="16.8" customHeight="1">
      <c r="A257" s="38"/>
      <c r="B257" s="43"/>
      <c r="C257" s="277" t="s">
        <v>806</v>
      </c>
      <c r="D257" s="277" t="s">
        <v>2282</v>
      </c>
      <c r="E257" s="20" t="s">
        <v>650</v>
      </c>
      <c r="F257" s="278">
        <v>632.25900000000001</v>
      </c>
      <c r="G257" s="38"/>
      <c r="H257" s="43"/>
    </row>
    <row r="258" spans="1:8" s="2" customFormat="1" ht="26.4" customHeight="1">
      <c r="A258" s="38"/>
      <c r="B258" s="43"/>
      <c r="C258" s="272" t="s">
        <v>2304</v>
      </c>
      <c r="D258" s="272" t="s">
        <v>104</v>
      </c>
      <c r="E258" s="38"/>
      <c r="F258" s="38"/>
      <c r="G258" s="38"/>
      <c r="H258" s="43"/>
    </row>
    <row r="259" spans="1:8" s="2" customFormat="1" ht="16.8" customHeight="1">
      <c r="A259" s="38"/>
      <c r="B259" s="43"/>
      <c r="C259" s="273" t="s">
        <v>1170</v>
      </c>
      <c r="D259" s="274" t="s">
        <v>1171</v>
      </c>
      <c r="E259" s="275" t="s">
        <v>207</v>
      </c>
      <c r="F259" s="276">
        <v>6.4000000000000001E-2</v>
      </c>
      <c r="G259" s="38"/>
      <c r="H259" s="43"/>
    </row>
    <row r="260" spans="1:8" s="2" customFormat="1" ht="16.8" customHeight="1">
      <c r="A260" s="38"/>
      <c r="B260" s="43"/>
      <c r="C260" s="277" t="s">
        <v>31</v>
      </c>
      <c r="D260" s="277" t="s">
        <v>1309</v>
      </c>
      <c r="E260" s="20" t="s">
        <v>31</v>
      </c>
      <c r="F260" s="278">
        <v>0</v>
      </c>
      <c r="G260" s="38"/>
      <c r="H260" s="43"/>
    </row>
    <row r="261" spans="1:8" s="2" customFormat="1" ht="16.8" customHeight="1">
      <c r="A261" s="38"/>
      <c r="B261" s="43"/>
      <c r="C261" s="277" t="s">
        <v>31</v>
      </c>
      <c r="D261" s="277" t="s">
        <v>913</v>
      </c>
      <c r="E261" s="20" t="s">
        <v>31</v>
      </c>
      <c r="F261" s="278">
        <v>0</v>
      </c>
      <c r="G261" s="38"/>
      <c r="H261" s="43"/>
    </row>
    <row r="262" spans="1:8" s="2" customFormat="1" ht="16.8" customHeight="1">
      <c r="A262" s="38"/>
      <c r="B262" s="43"/>
      <c r="C262" s="277" t="s">
        <v>1170</v>
      </c>
      <c r="D262" s="277" t="s">
        <v>1329</v>
      </c>
      <c r="E262" s="20" t="s">
        <v>31</v>
      </c>
      <c r="F262" s="278">
        <v>6.4000000000000001E-2</v>
      </c>
      <c r="G262" s="38"/>
      <c r="H262" s="43"/>
    </row>
    <row r="263" spans="1:8" s="2" customFormat="1" ht="16.8" customHeight="1">
      <c r="A263" s="38"/>
      <c r="B263" s="43"/>
      <c r="C263" s="279" t="s">
        <v>2275</v>
      </c>
      <c r="D263" s="38"/>
      <c r="E263" s="38"/>
      <c r="F263" s="38"/>
      <c r="G263" s="38"/>
      <c r="H263" s="43"/>
    </row>
    <row r="264" spans="1:8" s="2" customFormat="1" ht="16.8" customHeight="1">
      <c r="A264" s="38"/>
      <c r="B264" s="43"/>
      <c r="C264" s="277" t="s">
        <v>910</v>
      </c>
      <c r="D264" s="277" t="s">
        <v>2276</v>
      </c>
      <c r="E264" s="20" t="s">
        <v>650</v>
      </c>
      <c r="F264" s="278">
        <v>0.74399999999999999</v>
      </c>
      <c r="G264" s="38"/>
      <c r="H264" s="43"/>
    </row>
    <row r="265" spans="1:8" s="2" customFormat="1" ht="16.8" customHeight="1">
      <c r="A265" s="38"/>
      <c r="B265" s="43"/>
      <c r="C265" s="277" t="s">
        <v>844</v>
      </c>
      <c r="D265" s="277" t="s">
        <v>2277</v>
      </c>
      <c r="E265" s="20" t="s">
        <v>650</v>
      </c>
      <c r="F265" s="278">
        <v>54.95</v>
      </c>
      <c r="G265" s="38"/>
      <c r="H265" s="43"/>
    </row>
    <row r="266" spans="1:8" s="2" customFormat="1" ht="16.8" customHeight="1">
      <c r="A266" s="38"/>
      <c r="B266" s="43"/>
      <c r="C266" s="273" t="s">
        <v>648</v>
      </c>
      <c r="D266" s="274" t="s">
        <v>649</v>
      </c>
      <c r="E266" s="275" t="s">
        <v>650</v>
      </c>
      <c r="F266" s="276">
        <v>91.897000000000006</v>
      </c>
      <c r="G266" s="38"/>
      <c r="H266" s="43"/>
    </row>
    <row r="267" spans="1:8" s="2" customFormat="1" ht="16.8" customHeight="1">
      <c r="A267" s="38"/>
      <c r="B267" s="43"/>
      <c r="C267" s="277" t="s">
        <v>31</v>
      </c>
      <c r="D267" s="277" t="s">
        <v>738</v>
      </c>
      <c r="E267" s="20" t="s">
        <v>31</v>
      </c>
      <c r="F267" s="278">
        <v>0</v>
      </c>
      <c r="G267" s="38"/>
      <c r="H267" s="43"/>
    </row>
    <row r="268" spans="1:8" s="2" customFormat="1" ht="16.8" customHeight="1">
      <c r="A268" s="38"/>
      <c r="B268" s="43"/>
      <c r="C268" s="277" t="s">
        <v>31</v>
      </c>
      <c r="D268" s="277" t="s">
        <v>1230</v>
      </c>
      <c r="E268" s="20" t="s">
        <v>31</v>
      </c>
      <c r="F268" s="278">
        <v>0</v>
      </c>
      <c r="G268" s="38"/>
      <c r="H268" s="43"/>
    </row>
    <row r="269" spans="1:8" s="2" customFormat="1" ht="16.8" customHeight="1">
      <c r="A269" s="38"/>
      <c r="B269" s="43"/>
      <c r="C269" s="277" t="s">
        <v>31</v>
      </c>
      <c r="D269" s="277" t="s">
        <v>1231</v>
      </c>
      <c r="E269" s="20" t="s">
        <v>31</v>
      </c>
      <c r="F269" s="278">
        <v>70.489999999999995</v>
      </c>
      <c r="G269" s="38"/>
      <c r="H269" s="43"/>
    </row>
    <row r="270" spans="1:8" s="2" customFormat="1" ht="16.8" customHeight="1">
      <c r="A270" s="38"/>
      <c r="B270" s="43"/>
      <c r="C270" s="277" t="s">
        <v>31</v>
      </c>
      <c r="D270" s="277" t="s">
        <v>739</v>
      </c>
      <c r="E270" s="20" t="s">
        <v>31</v>
      </c>
      <c r="F270" s="278">
        <v>0</v>
      </c>
      <c r="G270" s="38"/>
      <c r="H270" s="43"/>
    </row>
    <row r="271" spans="1:8" s="2" customFormat="1" ht="16.8" customHeight="1">
      <c r="A271" s="38"/>
      <c r="B271" s="43"/>
      <c r="C271" s="277" t="s">
        <v>31</v>
      </c>
      <c r="D271" s="277" t="s">
        <v>1232</v>
      </c>
      <c r="E271" s="20" t="s">
        <v>31</v>
      </c>
      <c r="F271" s="278">
        <v>10.959</v>
      </c>
      <c r="G271" s="38"/>
      <c r="H271" s="43"/>
    </row>
    <row r="272" spans="1:8" s="2" customFormat="1" ht="16.8" customHeight="1">
      <c r="A272" s="38"/>
      <c r="B272" s="43"/>
      <c r="C272" s="277" t="s">
        <v>31</v>
      </c>
      <c r="D272" s="277" t="s">
        <v>1233</v>
      </c>
      <c r="E272" s="20" t="s">
        <v>31</v>
      </c>
      <c r="F272" s="278">
        <v>7.0469999999999997</v>
      </c>
      <c r="G272" s="38"/>
      <c r="H272" s="43"/>
    </row>
    <row r="273" spans="1:8" s="2" customFormat="1" ht="16.8" customHeight="1">
      <c r="A273" s="38"/>
      <c r="B273" s="43"/>
      <c r="C273" s="277" t="s">
        <v>31</v>
      </c>
      <c r="D273" s="277" t="s">
        <v>1234</v>
      </c>
      <c r="E273" s="20" t="s">
        <v>31</v>
      </c>
      <c r="F273" s="278">
        <v>3.4009999999999998</v>
      </c>
      <c r="G273" s="38"/>
      <c r="H273" s="43"/>
    </row>
    <row r="274" spans="1:8" s="2" customFormat="1" ht="16.8" customHeight="1">
      <c r="A274" s="38"/>
      <c r="B274" s="43"/>
      <c r="C274" s="277" t="s">
        <v>648</v>
      </c>
      <c r="D274" s="277" t="s">
        <v>223</v>
      </c>
      <c r="E274" s="20" t="s">
        <v>31</v>
      </c>
      <c r="F274" s="278">
        <v>91.897000000000006</v>
      </c>
      <c r="G274" s="38"/>
      <c r="H274" s="43"/>
    </row>
    <row r="275" spans="1:8" s="2" customFormat="1" ht="16.8" customHeight="1">
      <c r="A275" s="38"/>
      <c r="B275" s="43"/>
      <c r="C275" s="279" t="s">
        <v>2275</v>
      </c>
      <c r="D275" s="38"/>
      <c r="E275" s="38"/>
      <c r="F275" s="38"/>
      <c r="G275" s="38"/>
      <c r="H275" s="43"/>
    </row>
    <row r="276" spans="1:8" s="2" customFormat="1" ht="16.8" customHeight="1">
      <c r="A276" s="38"/>
      <c r="B276" s="43"/>
      <c r="C276" s="277" t="s">
        <v>735</v>
      </c>
      <c r="D276" s="277" t="s">
        <v>2278</v>
      </c>
      <c r="E276" s="20" t="s">
        <v>650</v>
      </c>
      <c r="F276" s="278">
        <v>91.897000000000006</v>
      </c>
      <c r="G276" s="38"/>
      <c r="H276" s="43"/>
    </row>
    <row r="277" spans="1:8" s="2" customFormat="1" ht="16.8" customHeight="1">
      <c r="A277" s="38"/>
      <c r="B277" s="43"/>
      <c r="C277" s="277" t="s">
        <v>730</v>
      </c>
      <c r="D277" s="277" t="s">
        <v>2279</v>
      </c>
      <c r="E277" s="20" t="s">
        <v>650</v>
      </c>
      <c r="F277" s="278">
        <v>32.866999999999997</v>
      </c>
      <c r="G277" s="38"/>
      <c r="H277" s="43"/>
    </row>
    <row r="278" spans="1:8" s="2" customFormat="1" ht="16.8" customHeight="1">
      <c r="A278" s="38"/>
      <c r="B278" s="43"/>
      <c r="C278" s="277" t="s">
        <v>786</v>
      </c>
      <c r="D278" s="277" t="s">
        <v>2280</v>
      </c>
      <c r="E278" s="20" t="s">
        <v>650</v>
      </c>
      <c r="F278" s="278">
        <v>314.08800000000002</v>
      </c>
      <c r="G278" s="38"/>
      <c r="H278" s="43"/>
    </row>
    <row r="279" spans="1:8" s="2" customFormat="1" ht="16.8" customHeight="1">
      <c r="A279" s="38"/>
      <c r="B279" s="43"/>
      <c r="C279" s="277" t="s">
        <v>798</v>
      </c>
      <c r="D279" s="277" t="s">
        <v>2281</v>
      </c>
      <c r="E279" s="20" t="s">
        <v>650</v>
      </c>
      <c r="F279" s="278">
        <v>145.34299999999999</v>
      </c>
      <c r="G279" s="38"/>
      <c r="H279" s="43"/>
    </row>
    <row r="280" spans="1:8" s="2" customFormat="1" ht="16.8" customHeight="1">
      <c r="A280" s="38"/>
      <c r="B280" s="43"/>
      <c r="C280" s="277" t="s">
        <v>806</v>
      </c>
      <c r="D280" s="277" t="s">
        <v>2282</v>
      </c>
      <c r="E280" s="20" t="s">
        <v>650</v>
      </c>
      <c r="F280" s="278">
        <v>303.315</v>
      </c>
      <c r="G280" s="38"/>
      <c r="H280" s="43"/>
    </row>
    <row r="281" spans="1:8" s="2" customFormat="1" ht="16.8" customHeight="1">
      <c r="A281" s="38"/>
      <c r="B281" s="43"/>
      <c r="C281" s="277" t="s">
        <v>815</v>
      </c>
      <c r="D281" s="277" t="s">
        <v>2283</v>
      </c>
      <c r="E281" s="20" t="s">
        <v>650</v>
      </c>
      <c r="F281" s="278">
        <v>311.53199999999998</v>
      </c>
      <c r="G281" s="38"/>
      <c r="H281" s="43"/>
    </row>
    <row r="282" spans="1:8" s="2" customFormat="1" ht="16.8" customHeight="1">
      <c r="A282" s="38"/>
      <c r="B282" s="43"/>
      <c r="C282" s="273" t="s">
        <v>652</v>
      </c>
      <c r="D282" s="274" t="s">
        <v>653</v>
      </c>
      <c r="E282" s="275" t="s">
        <v>650</v>
      </c>
      <c r="F282" s="276">
        <v>64.218999999999994</v>
      </c>
      <c r="G282" s="38"/>
      <c r="H282" s="43"/>
    </row>
    <row r="283" spans="1:8" s="2" customFormat="1" ht="16.8" customHeight="1">
      <c r="A283" s="38"/>
      <c r="B283" s="43"/>
      <c r="C283" s="277" t="s">
        <v>31</v>
      </c>
      <c r="D283" s="277" t="s">
        <v>738</v>
      </c>
      <c r="E283" s="20" t="s">
        <v>31</v>
      </c>
      <c r="F283" s="278">
        <v>0</v>
      </c>
      <c r="G283" s="38"/>
      <c r="H283" s="43"/>
    </row>
    <row r="284" spans="1:8" s="2" customFormat="1" ht="16.8" customHeight="1">
      <c r="A284" s="38"/>
      <c r="B284" s="43"/>
      <c r="C284" s="277" t="s">
        <v>31</v>
      </c>
      <c r="D284" s="277" t="s">
        <v>1230</v>
      </c>
      <c r="E284" s="20" t="s">
        <v>31</v>
      </c>
      <c r="F284" s="278">
        <v>0</v>
      </c>
      <c r="G284" s="38"/>
      <c r="H284" s="43"/>
    </row>
    <row r="285" spans="1:8" s="2" customFormat="1" ht="16.8" customHeight="1">
      <c r="A285" s="38"/>
      <c r="B285" s="43"/>
      <c r="C285" s="277" t="s">
        <v>31</v>
      </c>
      <c r="D285" s="277" t="s">
        <v>1236</v>
      </c>
      <c r="E285" s="20" t="s">
        <v>31</v>
      </c>
      <c r="F285" s="278">
        <v>0</v>
      </c>
      <c r="G285" s="38"/>
      <c r="H285" s="43"/>
    </row>
    <row r="286" spans="1:8" s="2" customFormat="1" ht="16.8" customHeight="1">
      <c r="A286" s="38"/>
      <c r="B286" s="43"/>
      <c r="C286" s="277" t="s">
        <v>31</v>
      </c>
      <c r="D286" s="277" t="s">
        <v>739</v>
      </c>
      <c r="E286" s="20" t="s">
        <v>31</v>
      </c>
      <c r="F286" s="278">
        <v>0</v>
      </c>
      <c r="G286" s="38"/>
      <c r="H286" s="43"/>
    </row>
    <row r="287" spans="1:8" s="2" customFormat="1" ht="16.8" customHeight="1">
      <c r="A287" s="38"/>
      <c r="B287" s="43"/>
      <c r="C287" s="277" t="s">
        <v>31</v>
      </c>
      <c r="D287" s="277" t="s">
        <v>1237</v>
      </c>
      <c r="E287" s="20" t="s">
        <v>31</v>
      </c>
      <c r="F287" s="278">
        <v>32.875999999999998</v>
      </c>
      <c r="G287" s="38"/>
      <c r="H287" s="43"/>
    </row>
    <row r="288" spans="1:8" s="2" customFormat="1" ht="16.8" customHeight="1">
      <c r="A288" s="38"/>
      <c r="B288" s="43"/>
      <c r="C288" s="277" t="s">
        <v>31</v>
      </c>
      <c r="D288" s="277" t="s">
        <v>1238</v>
      </c>
      <c r="E288" s="20" t="s">
        <v>31</v>
      </c>
      <c r="F288" s="278">
        <v>21.14</v>
      </c>
      <c r="G288" s="38"/>
      <c r="H288" s="43"/>
    </row>
    <row r="289" spans="1:8" s="2" customFormat="1" ht="16.8" customHeight="1">
      <c r="A289" s="38"/>
      <c r="B289" s="43"/>
      <c r="C289" s="277" t="s">
        <v>31</v>
      </c>
      <c r="D289" s="277" t="s">
        <v>1239</v>
      </c>
      <c r="E289" s="20" t="s">
        <v>31</v>
      </c>
      <c r="F289" s="278">
        <v>10.202999999999999</v>
      </c>
      <c r="G289" s="38"/>
      <c r="H289" s="43"/>
    </row>
    <row r="290" spans="1:8" s="2" customFormat="1" ht="16.8" customHeight="1">
      <c r="A290" s="38"/>
      <c r="B290" s="43"/>
      <c r="C290" s="277" t="s">
        <v>652</v>
      </c>
      <c r="D290" s="277" t="s">
        <v>223</v>
      </c>
      <c r="E290" s="20" t="s">
        <v>31</v>
      </c>
      <c r="F290" s="278">
        <v>64.218999999999994</v>
      </c>
      <c r="G290" s="38"/>
      <c r="H290" s="43"/>
    </row>
    <row r="291" spans="1:8" s="2" customFormat="1" ht="16.8" customHeight="1">
      <c r="A291" s="38"/>
      <c r="B291" s="43"/>
      <c r="C291" s="279" t="s">
        <v>2275</v>
      </c>
      <c r="D291" s="38"/>
      <c r="E291" s="38"/>
      <c r="F291" s="38"/>
      <c r="G291" s="38"/>
      <c r="H291" s="43"/>
    </row>
    <row r="292" spans="1:8" s="2" customFormat="1" ht="20.399999999999999">
      <c r="A292" s="38"/>
      <c r="B292" s="43"/>
      <c r="C292" s="277" t="s">
        <v>744</v>
      </c>
      <c r="D292" s="277" t="s">
        <v>2284</v>
      </c>
      <c r="E292" s="20" t="s">
        <v>746</v>
      </c>
      <c r="F292" s="278">
        <v>64.218999999999994</v>
      </c>
      <c r="G292" s="38"/>
      <c r="H292" s="43"/>
    </row>
    <row r="293" spans="1:8" s="2" customFormat="1" ht="16.8" customHeight="1">
      <c r="A293" s="38"/>
      <c r="B293" s="43"/>
      <c r="C293" s="277" t="s">
        <v>730</v>
      </c>
      <c r="D293" s="277" t="s">
        <v>2279</v>
      </c>
      <c r="E293" s="20" t="s">
        <v>650</v>
      </c>
      <c r="F293" s="278">
        <v>32.866999999999997</v>
      </c>
      <c r="G293" s="38"/>
      <c r="H293" s="43"/>
    </row>
    <row r="294" spans="1:8" s="2" customFormat="1" ht="16.8" customHeight="1">
      <c r="A294" s="38"/>
      <c r="B294" s="43"/>
      <c r="C294" s="277" t="s">
        <v>786</v>
      </c>
      <c r="D294" s="277" t="s">
        <v>2280</v>
      </c>
      <c r="E294" s="20" t="s">
        <v>650</v>
      </c>
      <c r="F294" s="278">
        <v>314.08800000000002</v>
      </c>
      <c r="G294" s="38"/>
      <c r="H294" s="43"/>
    </row>
    <row r="295" spans="1:8" s="2" customFormat="1" ht="16.8" customHeight="1">
      <c r="A295" s="38"/>
      <c r="B295" s="43"/>
      <c r="C295" s="277" t="s">
        <v>798</v>
      </c>
      <c r="D295" s="277" t="s">
        <v>2281</v>
      </c>
      <c r="E295" s="20" t="s">
        <v>650</v>
      </c>
      <c r="F295" s="278">
        <v>145.34299999999999</v>
      </c>
      <c r="G295" s="38"/>
      <c r="H295" s="43"/>
    </row>
    <row r="296" spans="1:8" s="2" customFormat="1" ht="16.8" customHeight="1">
      <c r="A296" s="38"/>
      <c r="B296" s="43"/>
      <c r="C296" s="277" t="s">
        <v>806</v>
      </c>
      <c r="D296" s="277" t="s">
        <v>2282</v>
      </c>
      <c r="E296" s="20" t="s">
        <v>650</v>
      </c>
      <c r="F296" s="278">
        <v>303.315</v>
      </c>
      <c r="G296" s="38"/>
      <c r="H296" s="43"/>
    </row>
    <row r="297" spans="1:8" s="2" customFormat="1" ht="16.8" customHeight="1">
      <c r="A297" s="38"/>
      <c r="B297" s="43"/>
      <c r="C297" s="277" t="s">
        <v>815</v>
      </c>
      <c r="D297" s="277" t="s">
        <v>2283</v>
      </c>
      <c r="E297" s="20" t="s">
        <v>650</v>
      </c>
      <c r="F297" s="278">
        <v>311.53199999999998</v>
      </c>
      <c r="G297" s="38"/>
      <c r="H297" s="43"/>
    </row>
    <row r="298" spans="1:8" s="2" customFormat="1" ht="16.8" customHeight="1">
      <c r="A298" s="38"/>
      <c r="B298" s="43"/>
      <c r="C298" s="273" t="s">
        <v>655</v>
      </c>
      <c r="D298" s="274" t="s">
        <v>656</v>
      </c>
      <c r="E298" s="275" t="s">
        <v>650</v>
      </c>
      <c r="F298" s="276">
        <v>4.8369999999999997</v>
      </c>
      <c r="G298" s="38"/>
      <c r="H298" s="43"/>
    </row>
    <row r="299" spans="1:8" s="2" customFormat="1" ht="16.8" customHeight="1">
      <c r="A299" s="38"/>
      <c r="B299" s="43"/>
      <c r="C299" s="277" t="s">
        <v>31</v>
      </c>
      <c r="D299" s="277" t="s">
        <v>738</v>
      </c>
      <c r="E299" s="20" t="s">
        <v>31</v>
      </c>
      <c r="F299" s="278">
        <v>0</v>
      </c>
      <c r="G299" s="38"/>
      <c r="H299" s="43"/>
    </row>
    <row r="300" spans="1:8" s="2" customFormat="1" ht="16.8" customHeight="1">
      <c r="A300" s="38"/>
      <c r="B300" s="43"/>
      <c r="C300" s="277" t="s">
        <v>31</v>
      </c>
      <c r="D300" s="277" t="s">
        <v>1230</v>
      </c>
      <c r="E300" s="20" t="s">
        <v>31</v>
      </c>
      <c r="F300" s="278">
        <v>0</v>
      </c>
      <c r="G300" s="38"/>
      <c r="H300" s="43"/>
    </row>
    <row r="301" spans="1:8" s="2" customFormat="1" ht="16.8" customHeight="1">
      <c r="A301" s="38"/>
      <c r="B301" s="43"/>
      <c r="C301" s="277" t="s">
        <v>31</v>
      </c>
      <c r="D301" s="277" t="s">
        <v>1241</v>
      </c>
      <c r="E301" s="20" t="s">
        <v>31</v>
      </c>
      <c r="F301" s="278">
        <v>3.71</v>
      </c>
      <c r="G301" s="38"/>
      <c r="H301" s="43"/>
    </row>
    <row r="302" spans="1:8" s="2" customFormat="1" ht="16.8" customHeight="1">
      <c r="A302" s="38"/>
      <c r="B302" s="43"/>
      <c r="C302" s="277" t="s">
        <v>31</v>
      </c>
      <c r="D302" s="277" t="s">
        <v>739</v>
      </c>
      <c r="E302" s="20" t="s">
        <v>31</v>
      </c>
      <c r="F302" s="278">
        <v>0</v>
      </c>
      <c r="G302" s="38"/>
      <c r="H302" s="43"/>
    </row>
    <row r="303" spans="1:8" s="2" customFormat="1" ht="16.8" customHeight="1">
      <c r="A303" s="38"/>
      <c r="B303" s="43"/>
      <c r="C303" s="277" t="s">
        <v>31</v>
      </c>
      <c r="D303" s="277" t="s">
        <v>1242</v>
      </c>
      <c r="E303" s="20" t="s">
        <v>31</v>
      </c>
      <c r="F303" s="278">
        <v>0.57699999999999996</v>
      </c>
      <c r="G303" s="38"/>
      <c r="H303" s="43"/>
    </row>
    <row r="304" spans="1:8" s="2" customFormat="1" ht="16.8" customHeight="1">
      <c r="A304" s="38"/>
      <c r="B304" s="43"/>
      <c r="C304" s="277" t="s">
        <v>31</v>
      </c>
      <c r="D304" s="277" t="s">
        <v>1243</v>
      </c>
      <c r="E304" s="20" t="s">
        <v>31</v>
      </c>
      <c r="F304" s="278">
        <v>0.371</v>
      </c>
      <c r="G304" s="38"/>
      <c r="H304" s="43"/>
    </row>
    <row r="305" spans="1:8" s="2" customFormat="1" ht="16.8" customHeight="1">
      <c r="A305" s="38"/>
      <c r="B305" s="43"/>
      <c r="C305" s="277" t="s">
        <v>31</v>
      </c>
      <c r="D305" s="277" t="s">
        <v>1244</v>
      </c>
      <c r="E305" s="20" t="s">
        <v>31</v>
      </c>
      <c r="F305" s="278">
        <v>0.17899999999999999</v>
      </c>
      <c r="G305" s="38"/>
      <c r="H305" s="43"/>
    </row>
    <row r="306" spans="1:8" s="2" customFormat="1" ht="16.8" customHeight="1">
      <c r="A306" s="38"/>
      <c r="B306" s="43"/>
      <c r="C306" s="277" t="s">
        <v>655</v>
      </c>
      <c r="D306" s="277" t="s">
        <v>223</v>
      </c>
      <c r="E306" s="20" t="s">
        <v>31</v>
      </c>
      <c r="F306" s="278">
        <v>4.8369999999999997</v>
      </c>
      <c r="G306" s="38"/>
      <c r="H306" s="43"/>
    </row>
    <row r="307" spans="1:8" s="2" customFormat="1" ht="16.8" customHeight="1">
      <c r="A307" s="38"/>
      <c r="B307" s="43"/>
      <c r="C307" s="279" t="s">
        <v>2275</v>
      </c>
      <c r="D307" s="38"/>
      <c r="E307" s="38"/>
      <c r="F307" s="38"/>
      <c r="G307" s="38"/>
      <c r="H307" s="43"/>
    </row>
    <row r="308" spans="1:8" s="2" customFormat="1" ht="16.8" customHeight="1">
      <c r="A308" s="38"/>
      <c r="B308" s="43"/>
      <c r="C308" s="277" t="s">
        <v>753</v>
      </c>
      <c r="D308" s="277" t="s">
        <v>2285</v>
      </c>
      <c r="E308" s="20" t="s">
        <v>650</v>
      </c>
      <c r="F308" s="278">
        <v>4.8369999999999997</v>
      </c>
      <c r="G308" s="38"/>
      <c r="H308" s="43"/>
    </row>
    <row r="309" spans="1:8" s="2" customFormat="1" ht="16.8" customHeight="1">
      <c r="A309" s="38"/>
      <c r="B309" s="43"/>
      <c r="C309" s="277" t="s">
        <v>730</v>
      </c>
      <c r="D309" s="277" t="s">
        <v>2279</v>
      </c>
      <c r="E309" s="20" t="s">
        <v>650</v>
      </c>
      <c r="F309" s="278">
        <v>32.866999999999997</v>
      </c>
      <c r="G309" s="38"/>
      <c r="H309" s="43"/>
    </row>
    <row r="310" spans="1:8" s="2" customFormat="1" ht="16.8" customHeight="1">
      <c r="A310" s="38"/>
      <c r="B310" s="43"/>
      <c r="C310" s="277" t="s">
        <v>794</v>
      </c>
      <c r="D310" s="277" t="s">
        <v>2286</v>
      </c>
      <c r="E310" s="20" t="s">
        <v>650</v>
      </c>
      <c r="F310" s="278">
        <v>8.2170000000000005</v>
      </c>
      <c r="G310" s="38"/>
      <c r="H310" s="43"/>
    </row>
    <row r="311" spans="1:8" s="2" customFormat="1" ht="16.8" customHeight="1">
      <c r="A311" s="38"/>
      <c r="B311" s="43"/>
      <c r="C311" s="277" t="s">
        <v>803</v>
      </c>
      <c r="D311" s="277" t="s">
        <v>2287</v>
      </c>
      <c r="E311" s="20" t="s">
        <v>650</v>
      </c>
      <c r="F311" s="278">
        <v>8.2170000000000005</v>
      </c>
      <c r="G311" s="38"/>
      <c r="H311" s="43"/>
    </row>
    <row r="312" spans="1:8" s="2" customFormat="1" ht="16.8" customHeight="1">
      <c r="A312" s="38"/>
      <c r="B312" s="43"/>
      <c r="C312" s="277" t="s">
        <v>812</v>
      </c>
      <c r="D312" s="277" t="s">
        <v>2288</v>
      </c>
      <c r="E312" s="20" t="s">
        <v>650</v>
      </c>
      <c r="F312" s="278">
        <v>8.2170000000000005</v>
      </c>
      <c r="G312" s="38"/>
      <c r="H312" s="43"/>
    </row>
    <row r="313" spans="1:8" s="2" customFormat="1" ht="16.8" customHeight="1">
      <c r="A313" s="38"/>
      <c r="B313" s="43"/>
      <c r="C313" s="277" t="s">
        <v>815</v>
      </c>
      <c r="D313" s="277" t="s">
        <v>2283</v>
      </c>
      <c r="E313" s="20" t="s">
        <v>650</v>
      </c>
      <c r="F313" s="278">
        <v>311.53199999999998</v>
      </c>
      <c r="G313" s="38"/>
      <c r="H313" s="43"/>
    </row>
    <row r="314" spans="1:8" s="2" customFormat="1" ht="16.8" customHeight="1">
      <c r="A314" s="38"/>
      <c r="B314" s="43"/>
      <c r="C314" s="273" t="s">
        <v>658</v>
      </c>
      <c r="D314" s="274" t="s">
        <v>659</v>
      </c>
      <c r="E314" s="275" t="s">
        <v>650</v>
      </c>
      <c r="F314" s="276">
        <v>3.38</v>
      </c>
      <c r="G314" s="38"/>
      <c r="H314" s="43"/>
    </row>
    <row r="315" spans="1:8" s="2" customFormat="1" ht="16.8" customHeight="1">
      <c r="A315" s="38"/>
      <c r="B315" s="43"/>
      <c r="C315" s="277" t="s">
        <v>31</v>
      </c>
      <c r="D315" s="277" t="s">
        <v>738</v>
      </c>
      <c r="E315" s="20" t="s">
        <v>31</v>
      </c>
      <c r="F315" s="278">
        <v>0</v>
      </c>
      <c r="G315" s="38"/>
      <c r="H315" s="43"/>
    </row>
    <row r="316" spans="1:8" s="2" customFormat="1" ht="16.8" customHeight="1">
      <c r="A316" s="38"/>
      <c r="B316" s="43"/>
      <c r="C316" s="277" t="s">
        <v>31</v>
      </c>
      <c r="D316" s="277" t="s">
        <v>1230</v>
      </c>
      <c r="E316" s="20" t="s">
        <v>31</v>
      </c>
      <c r="F316" s="278">
        <v>0</v>
      </c>
      <c r="G316" s="38"/>
      <c r="H316" s="43"/>
    </row>
    <row r="317" spans="1:8" s="2" customFormat="1" ht="16.8" customHeight="1">
      <c r="A317" s="38"/>
      <c r="B317" s="43"/>
      <c r="C317" s="277" t="s">
        <v>31</v>
      </c>
      <c r="D317" s="277" t="s">
        <v>1236</v>
      </c>
      <c r="E317" s="20" t="s">
        <v>31</v>
      </c>
      <c r="F317" s="278">
        <v>0</v>
      </c>
      <c r="G317" s="38"/>
      <c r="H317" s="43"/>
    </row>
    <row r="318" spans="1:8" s="2" customFormat="1" ht="16.8" customHeight="1">
      <c r="A318" s="38"/>
      <c r="B318" s="43"/>
      <c r="C318" s="277" t="s">
        <v>31</v>
      </c>
      <c r="D318" s="277" t="s">
        <v>739</v>
      </c>
      <c r="E318" s="20" t="s">
        <v>31</v>
      </c>
      <c r="F318" s="278">
        <v>0</v>
      </c>
      <c r="G318" s="38"/>
      <c r="H318" s="43"/>
    </row>
    <row r="319" spans="1:8" s="2" customFormat="1" ht="16.8" customHeight="1">
      <c r="A319" s="38"/>
      <c r="B319" s="43"/>
      <c r="C319" s="277" t="s">
        <v>31</v>
      </c>
      <c r="D319" s="277" t="s">
        <v>1246</v>
      </c>
      <c r="E319" s="20" t="s">
        <v>31</v>
      </c>
      <c r="F319" s="278">
        <v>1.73</v>
      </c>
      <c r="G319" s="38"/>
      <c r="H319" s="43"/>
    </row>
    <row r="320" spans="1:8" s="2" customFormat="1" ht="16.8" customHeight="1">
      <c r="A320" s="38"/>
      <c r="B320" s="43"/>
      <c r="C320" s="277" t="s">
        <v>31</v>
      </c>
      <c r="D320" s="277" t="s">
        <v>1247</v>
      </c>
      <c r="E320" s="20" t="s">
        <v>31</v>
      </c>
      <c r="F320" s="278">
        <v>1.113</v>
      </c>
      <c r="G320" s="38"/>
      <c r="H320" s="43"/>
    </row>
    <row r="321" spans="1:8" s="2" customFormat="1" ht="16.8" customHeight="1">
      <c r="A321" s="38"/>
      <c r="B321" s="43"/>
      <c r="C321" s="277" t="s">
        <v>31</v>
      </c>
      <c r="D321" s="277" t="s">
        <v>1248</v>
      </c>
      <c r="E321" s="20" t="s">
        <v>31</v>
      </c>
      <c r="F321" s="278">
        <v>0.53700000000000003</v>
      </c>
      <c r="G321" s="38"/>
      <c r="H321" s="43"/>
    </row>
    <row r="322" spans="1:8" s="2" customFormat="1" ht="16.8" customHeight="1">
      <c r="A322" s="38"/>
      <c r="B322" s="43"/>
      <c r="C322" s="277" t="s">
        <v>658</v>
      </c>
      <c r="D322" s="277" t="s">
        <v>223</v>
      </c>
      <c r="E322" s="20" t="s">
        <v>31</v>
      </c>
      <c r="F322" s="278">
        <v>3.38</v>
      </c>
      <c r="G322" s="38"/>
      <c r="H322" s="43"/>
    </row>
    <row r="323" spans="1:8" s="2" customFormat="1" ht="16.8" customHeight="1">
      <c r="A323" s="38"/>
      <c r="B323" s="43"/>
      <c r="C323" s="279" t="s">
        <v>2275</v>
      </c>
      <c r="D323" s="38"/>
      <c r="E323" s="38"/>
      <c r="F323" s="38"/>
      <c r="G323" s="38"/>
      <c r="H323" s="43"/>
    </row>
    <row r="324" spans="1:8" s="2" customFormat="1" ht="20.399999999999999">
      <c r="A324" s="38"/>
      <c r="B324" s="43"/>
      <c r="C324" s="277" t="s">
        <v>760</v>
      </c>
      <c r="D324" s="277" t="s">
        <v>2289</v>
      </c>
      <c r="E324" s="20" t="s">
        <v>746</v>
      </c>
      <c r="F324" s="278">
        <v>3.38</v>
      </c>
      <c r="G324" s="38"/>
      <c r="H324" s="43"/>
    </row>
    <row r="325" spans="1:8" s="2" customFormat="1" ht="16.8" customHeight="1">
      <c r="A325" s="38"/>
      <c r="B325" s="43"/>
      <c r="C325" s="277" t="s">
        <v>730</v>
      </c>
      <c r="D325" s="277" t="s">
        <v>2279</v>
      </c>
      <c r="E325" s="20" t="s">
        <v>650</v>
      </c>
      <c r="F325" s="278">
        <v>32.866999999999997</v>
      </c>
      <c r="G325" s="38"/>
      <c r="H325" s="43"/>
    </row>
    <row r="326" spans="1:8" s="2" customFormat="1" ht="16.8" customHeight="1">
      <c r="A326" s="38"/>
      <c r="B326" s="43"/>
      <c r="C326" s="277" t="s">
        <v>794</v>
      </c>
      <c r="D326" s="277" t="s">
        <v>2286</v>
      </c>
      <c r="E326" s="20" t="s">
        <v>650</v>
      </c>
      <c r="F326" s="278">
        <v>8.2170000000000005</v>
      </c>
      <c r="G326" s="38"/>
      <c r="H326" s="43"/>
    </row>
    <row r="327" spans="1:8" s="2" customFormat="1" ht="16.8" customHeight="1">
      <c r="A327" s="38"/>
      <c r="B327" s="43"/>
      <c r="C327" s="277" t="s">
        <v>803</v>
      </c>
      <c r="D327" s="277" t="s">
        <v>2287</v>
      </c>
      <c r="E327" s="20" t="s">
        <v>650</v>
      </c>
      <c r="F327" s="278">
        <v>8.2170000000000005</v>
      </c>
      <c r="G327" s="38"/>
      <c r="H327" s="43"/>
    </row>
    <row r="328" spans="1:8" s="2" customFormat="1" ht="16.8" customHeight="1">
      <c r="A328" s="38"/>
      <c r="B328" s="43"/>
      <c r="C328" s="277" t="s">
        <v>812</v>
      </c>
      <c r="D328" s="277" t="s">
        <v>2288</v>
      </c>
      <c r="E328" s="20" t="s">
        <v>650</v>
      </c>
      <c r="F328" s="278">
        <v>8.2170000000000005</v>
      </c>
      <c r="G328" s="38"/>
      <c r="H328" s="43"/>
    </row>
    <row r="329" spans="1:8" s="2" customFormat="1" ht="16.8" customHeight="1">
      <c r="A329" s="38"/>
      <c r="B329" s="43"/>
      <c r="C329" s="277" t="s">
        <v>815</v>
      </c>
      <c r="D329" s="277" t="s">
        <v>2283</v>
      </c>
      <c r="E329" s="20" t="s">
        <v>650</v>
      </c>
      <c r="F329" s="278">
        <v>311.53199999999998</v>
      </c>
      <c r="G329" s="38"/>
      <c r="H329" s="43"/>
    </row>
    <row r="330" spans="1:8" s="2" customFormat="1" ht="16.8" customHeight="1">
      <c r="A330" s="38"/>
      <c r="B330" s="43"/>
      <c r="C330" s="273" t="s">
        <v>1177</v>
      </c>
      <c r="D330" s="274" t="s">
        <v>1178</v>
      </c>
      <c r="E330" s="275" t="s">
        <v>650</v>
      </c>
      <c r="F330" s="276">
        <v>3.375</v>
      </c>
      <c r="G330" s="38"/>
      <c r="H330" s="43"/>
    </row>
    <row r="331" spans="1:8" s="2" customFormat="1" ht="16.8" customHeight="1">
      <c r="A331" s="38"/>
      <c r="B331" s="43"/>
      <c r="C331" s="277" t="s">
        <v>31</v>
      </c>
      <c r="D331" s="277" t="s">
        <v>1224</v>
      </c>
      <c r="E331" s="20" t="s">
        <v>31</v>
      </c>
      <c r="F331" s="278">
        <v>0</v>
      </c>
      <c r="G331" s="38"/>
      <c r="H331" s="43"/>
    </row>
    <row r="332" spans="1:8" s="2" customFormat="1" ht="16.8" customHeight="1">
      <c r="A332" s="38"/>
      <c r="B332" s="43"/>
      <c r="C332" s="277" t="s">
        <v>1177</v>
      </c>
      <c r="D332" s="277" t="s">
        <v>1225</v>
      </c>
      <c r="E332" s="20" t="s">
        <v>31</v>
      </c>
      <c r="F332" s="278">
        <v>3.375</v>
      </c>
      <c r="G332" s="38"/>
      <c r="H332" s="43"/>
    </row>
    <row r="333" spans="1:8" s="2" customFormat="1" ht="16.8" customHeight="1">
      <c r="A333" s="38"/>
      <c r="B333" s="43"/>
      <c r="C333" s="279" t="s">
        <v>2275</v>
      </c>
      <c r="D333" s="38"/>
      <c r="E333" s="38"/>
      <c r="F333" s="38"/>
      <c r="G333" s="38"/>
      <c r="H333" s="43"/>
    </row>
    <row r="334" spans="1:8" s="2" customFormat="1" ht="16.8" customHeight="1">
      <c r="A334" s="38"/>
      <c r="B334" s="43"/>
      <c r="C334" s="277" t="s">
        <v>1221</v>
      </c>
      <c r="D334" s="277" t="s">
        <v>2305</v>
      </c>
      <c r="E334" s="20" t="s">
        <v>650</v>
      </c>
      <c r="F334" s="278">
        <v>5.625</v>
      </c>
      <c r="G334" s="38"/>
      <c r="H334" s="43"/>
    </row>
    <row r="335" spans="1:8" s="2" customFormat="1" ht="16.8" customHeight="1">
      <c r="A335" s="38"/>
      <c r="B335" s="43"/>
      <c r="C335" s="277" t="s">
        <v>820</v>
      </c>
      <c r="D335" s="277" t="s">
        <v>2291</v>
      </c>
      <c r="E335" s="20" t="s">
        <v>650</v>
      </c>
      <c r="F335" s="278">
        <v>92.463999999999999</v>
      </c>
      <c r="G335" s="38"/>
      <c r="H335" s="43"/>
    </row>
    <row r="336" spans="1:8" s="2" customFormat="1" ht="16.8" customHeight="1">
      <c r="A336" s="38"/>
      <c r="B336" s="43"/>
      <c r="C336" s="273" t="s">
        <v>1227</v>
      </c>
      <c r="D336" s="274" t="s">
        <v>1227</v>
      </c>
      <c r="E336" s="275" t="s">
        <v>31</v>
      </c>
      <c r="F336" s="276">
        <v>2.25</v>
      </c>
      <c r="G336" s="38"/>
      <c r="H336" s="43"/>
    </row>
    <row r="337" spans="1:8" s="2" customFormat="1" ht="16.8" customHeight="1">
      <c r="A337" s="38"/>
      <c r="B337" s="43"/>
      <c r="C337" s="277" t="s">
        <v>31</v>
      </c>
      <c r="D337" s="277" t="s">
        <v>1226</v>
      </c>
      <c r="E337" s="20" t="s">
        <v>31</v>
      </c>
      <c r="F337" s="278">
        <v>0</v>
      </c>
      <c r="G337" s="38"/>
      <c r="H337" s="43"/>
    </row>
    <row r="338" spans="1:8" s="2" customFormat="1" ht="16.8" customHeight="1">
      <c r="A338" s="38"/>
      <c r="B338" s="43"/>
      <c r="C338" s="277" t="s">
        <v>1227</v>
      </c>
      <c r="D338" s="277" t="s">
        <v>1228</v>
      </c>
      <c r="E338" s="20" t="s">
        <v>31</v>
      </c>
      <c r="F338" s="278">
        <v>2.25</v>
      </c>
      <c r="G338" s="38"/>
      <c r="H338" s="43"/>
    </row>
    <row r="339" spans="1:8" s="2" customFormat="1" ht="16.8" customHeight="1">
      <c r="A339" s="38"/>
      <c r="B339" s="43"/>
      <c r="C339" s="273" t="s">
        <v>1180</v>
      </c>
      <c r="D339" s="274" t="s">
        <v>1181</v>
      </c>
      <c r="E339" s="275" t="s">
        <v>207</v>
      </c>
      <c r="F339" s="276">
        <v>13.8</v>
      </c>
      <c r="G339" s="38"/>
      <c r="H339" s="43"/>
    </row>
    <row r="340" spans="1:8" s="2" customFormat="1" ht="16.8" customHeight="1">
      <c r="A340" s="38"/>
      <c r="B340" s="43"/>
      <c r="C340" s="277" t="s">
        <v>31</v>
      </c>
      <c r="D340" s="277" t="s">
        <v>1334</v>
      </c>
      <c r="E340" s="20" t="s">
        <v>31</v>
      </c>
      <c r="F340" s="278">
        <v>13.8</v>
      </c>
      <c r="G340" s="38"/>
      <c r="H340" s="43"/>
    </row>
    <row r="341" spans="1:8" s="2" customFormat="1" ht="16.8" customHeight="1">
      <c r="A341" s="38"/>
      <c r="B341" s="43"/>
      <c r="C341" s="277" t="s">
        <v>1180</v>
      </c>
      <c r="D341" s="277" t="s">
        <v>223</v>
      </c>
      <c r="E341" s="20" t="s">
        <v>31</v>
      </c>
      <c r="F341" s="278">
        <v>13.8</v>
      </c>
      <c r="G341" s="38"/>
      <c r="H341" s="43"/>
    </row>
    <row r="342" spans="1:8" s="2" customFormat="1" ht="16.8" customHeight="1">
      <c r="A342" s="38"/>
      <c r="B342" s="43"/>
      <c r="C342" s="279" t="s">
        <v>2275</v>
      </c>
      <c r="D342" s="38"/>
      <c r="E342" s="38"/>
      <c r="F342" s="38"/>
      <c r="G342" s="38"/>
      <c r="H342" s="43"/>
    </row>
    <row r="343" spans="1:8" s="2" customFormat="1" ht="16.8" customHeight="1">
      <c r="A343" s="38"/>
      <c r="B343" s="43"/>
      <c r="C343" s="277" t="s">
        <v>1331</v>
      </c>
      <c r="D343" s="277" t="s">
        <v>2306</v>
      </c>
      <c r="E343" s="20" t="s">
        <v>207</v>
      </c>
      <c r="F343" s="278">
        <v>13.8</v>
      </c>
      <c r="G343" s="38"/>
      <c r="H343" s="43"/>
    </row>
    <row r="344" spans="1:8" s="2" customFormat="1" ht="16.8" customHeight="1">
      <c r="A344" s="38"/>
      <c r="B344" s="43"/>
      <c r="C344" s="277" t="s">
        <v>820</v>
      </c>
      <c r="D344" s="277" t="s">
        <v>2291</v>
      </c>
      <c r="E344" s="20" t="s">
        <v>650</v>
      </c>
      <c r="F344" s="278">
        <v>92.463999999999999</v>
      </c>
      <c r="G344" s="38"/>
      <c r="H344" s="43"/>
    </row>
    <row r="345" spans="1:8" s="2" customFormat="1" ht="16.8" customHeight="1">
      <c r="A345" s="38"/>
      <c r="B345" s="43"/>
      <c r="C345" s="277" t="s">
        <v>844</v>
      </c>
      <c r="D345" s="277" t="s">
        <v>2277</v>
      </c>
      <c r="E345" s="20" t="s">
        <v>650</v>
      </c>
      <c r="F345" s="278">
        <v>54.95</v>
      </c>
      <c r="G345" s="38"/>
      <c r="H345" s="43"/>
    </row>
    <row r="346" spans="1:8" s="2" customFormat="1" ht="16.8" customHeight="1">
      <c r="A346" s="38"/>
      <c r="B346" s="43"/>
      <c r="C346" s="277" t="s">
        <v>860</v>
      </c>
      <c r="D346" s="277" t="s">
        <v>2292</v>
      </c>
      <c r="E346" s="20" t="s">
        <v>207</v>
      </c>
      <c r="F346" s="278">
        <v>135.33000000000001</v>
      </c>
      <c r="G346" s="38"/>
      <c r="H346" s="43"/>
    </row>
    <row r="347" spans="1:8" s="2" customFormat="1" ht="16.8" customHeight="1">
      <c r="A347" s="38"/>
      <c r="B347" s="43"/>
      <c r="C347" s="277" t="s">
        <v>873</v>
      </c>
      <c r="D347" s="277" t="s">
        <v>874</v>
      </c>
      <c r="E347" s="20" t="s">
        <v>224</v>
      </c>
      <c r="F347" s="278">
        <v>135.33000000000001</v>
      </c>
      <c r="G347" s="38"/>
      <c r="H347" s="43"/>
    </row>
    <row r="348" spans="1:8" s="2" customFormat="1" ht="16.8" customHeight="1">
      <c r="A348" s="38"/>
      <c r="B348" s="43"/>
      <c r="C348" s="277" t="s">
        <v>876</v>
      </c>
      <c r="D348" s="277" t="s">
        <v>2293</v>
      </c>
      <c r="E348" s="20" t="s">
        <v>207</v>
      </c>
      <c r="F348" s="278">
        <v>135.33000000000001</v>
      </c>
      <c r="G348" s="38"/>
      <c r="H348" s="43"/>
    </row>
    <row r="349" spans="1:8" s="2" customFormat="1" ht="16.8" customHeight="1">
      <c r="A349" s="38"/>
      <c r="B349" s="43"/>
      <c r="C349" s="277" t="s">
        <v>880</v>
      </c>
      <c r="D349" s="277" t="s">
        <v>2296</v>
      </c>
      <c r="E349" s="20" t="s">
        <v>650</v>
      </c>
      <c r="F349" s="278">
        <v>13.933</v>
      </c>
      <c r="G349" s="38"/>
      <c r="H349" s="43"/>
    </row>
    <row r="350" spans="1:8" s="2" customFormat="1" ht="16.8" customHeight="1">
      <c r="A350" s="38"/>
      <c r="B350" s="43"/>
      <c r="C350" s="277" t="s">
        <v>903</v>
      </c>
      <c r="D350" s="277" t="s">
        <v>2295</v>
      </c>
      <c r="E350" s="20" t="s">
        <v>650</v>
      </c>
      <c r="F350" s="278">
        <v>1.98</v>
      </c>
      <c r="G350" s="38"/>
      <c r="H350" s="43"/>
    </row>
    <row r="351" spans="1:8" s="2" customFormat="1" ht="16.8" customHeight="1">
      <c r="A351" s="38"/>
      <c r="B351" s="43"/>
      <c r="C351" s="277" t="s">
        <v>910</v>
      </c>
      <c r="D351" s="277" t="s">
        <v>2276</v>
      </c>
      <c r="E351" s="20" t="s">
        <v>650</v>
      </c>
      <c r="F351" s="278">
        <v>0.74399999999999999</v>
      </c>
      <c r="G351" s="38"/>
      <c r="H351" s="43"/>
    </row>
    <row r="352" spans="1:8" s="2" customFormat="1" ht="16.8" customHeight="1">
      <c r="A352" s="38"/>
      <c r="B352" s="43"/>
      <c r="C352" s="277" t="s">
        <v>1125</v>
      </c>
      <c r="D352" s="277" t="s">
        <v>2294</v>
      </c>
      <c r="E352" s="20" t="s">
        <v>207</v>
      </c>
      <c r="F352" s="278">
        <v>135.33000000000001</v>
      </c>
      <c r="G352" s="38"/>
      <c r="H352" s="43"/>
    </row>
    <row r="353" spans="1:8" s="2" customFormat="1" ht="16.8" customHeight="1">
      <c r="A353" s="38"/>
      <c r="B353" s="43"/>
      <c r="C353" s="273" t="s">
        <v>664</v>
      </c>
      <c r="D353" s="274" t="s">
        <v>665</v>
      </c>
      <c r="E353" s="275" t="s">
        <v>650</v>
      </c>
      <c r="F353" s="276">
        <v>1.98</v>
      </c>
      <c r="G353" s="38"/>
      <c r="H353" s="43"/>
    </row>
    <row r="354" spans="1:8" s="2" customFormat="1" ht="16.8" customHeight="1">
      <c r="A354" s="38"/>
      <c r="B354" s="43"/>
      <c r="C354" s="277" t="s">
        <v>31</v>
      </c>
      <c r="D354" s="277" t="s">
        <v>1309</v>
      </c>
      <c r="E354" s="20" t="s">
        <v>31</v>
      </c>
      <c r="F354" s="278">
        <v>0</v>
      </c>
      <c r="G354" s="38"/>
      <c r="H354" s="43"/>
    </row>
    <row r="355" spans="1:8" s="2" customFormat="1" ht="16.8" customHeight="1">
      <c r="A355" s="38"/>
      <c r="B355" s="43"/>
      <c r="C355" s="277" t="s">
        <v>31</v>
      </c>
      <c r="D355" s="277" t="s">
        <v>906</v>
      </c>
      <c r="E355" s="20" t="s">
        <v>31</v>
      </c>
      <c r="F355" s="278">
        <v>0</v>
      </c>
      <c r="G355" s="38"/>
      <c r="H355" s="43"/>
    </row>
    <row r="356" spans="1:8" s="2" customFormat="1" ht="16.8" customHeight="1">
      <c r="A356" s="38"/>
      <c r="B356" s="43"/>
      <c r="C356" s="277" t="s">
        <v>31</v>
      </c>
      <c r="D356" s="277" t="s">
        <v>1310</v>
      </c>
      <c r="E356" s="20" t="s">
        <v>31</v>
      </c>
      <c r="F356" s="278">
        <v>1.18</v>
      </c>
      <c r="G356" s="38"/>
      <c r="H356" s="43"/>
    </row>
    <row r="357" spans="1:8" s="2" customFormat="1" ht="16.8" customHeight="1">
      <c r="A357" s="38"/>
      <c r="B357" s="43"/>
      <c r="C357" s="277" t="s">
        <v>31</v>
      </c>
      <c r="D357" s="277" t="s">
        <v>890</v>
      </c>
      <c r="E357" s="20" t="s">
        <v>31</v>
      </c>
      <c r="F357" s="278">
        <v>0</v>
      </c>
      <c r="G357" s="38"/>
      <c r="H357" s="43"/>
    </row>
    <row r="358" spans="1:8" s="2" customFormat="1" ht="16.8" customHeight="1">
      <c r="A358" s="38"/>
      <c r="B358" s="43"/>
      <c r="C358" s="277" t="s">
        <v>31</v>
      </c>
      <c r="D358" s="277" t="s">
        <v>908</v>
      </c>
      <c r="E358" s="20" t="s">
        <v>31</v>
      </c>
      <c r="F358" s="278">
        <v>0</v>
      </c>
      <c r="G358" s="38"/>
      <c r="H358" s="43"/>
    </row>
    <row r="359" spans="1:8" s="2" customFormat="1" ht="16.8" customHeight="1">
      <c r="A359" s="38"/>
      <c r="B359" s="43"/>
      <c r="C359" s="277" t="s">
        <v>31</v>
      </c>
      <c r="D359" s="277" t="s">
        <v>1327</v>
      </c>
      <c r="E359" s="20" t="s">
        <v>31</v>
      </c>
      <c r="F359" s="278">
        <v>0.8</v>
      </c>
      <c r="G359" s="38"/>
      <c r="H359" s="43"/>
    </row>
    <row r="360" spans="1:8" s="2" customFormat="1" ht="16.8" customHeight="1">
      <c r="A360" s="38"/>
      <c r="B360" s="43"/>
      <c r="C360" s="277" t="s">
        <v>664</v>
      </c>
      <c r="D360" s="277" t="s">
        <v>223</v>
      </c>
      <c r="E360" s="20" t="s">
        <v>31</v>
      </c>
      <c r="F360" s="278">
        <v>1.98</v>
      </c>
      <c r="G360" s="38"/>
      <c r="H360" s="43"/>
    </row>
    <row r="361" spans="1:8" s="2" customFormat="1" ht="16.8" customHeight="1">
      <c r="A361" s="38"/>
      <c r="B361" s="43"/>
      <c r="C361" s="279" t="s">
        <v>2275</v>
      </c>
      <c r="D361" s="38"/>
      <c r="E361" s="38"/>
      <c r="F361" s="38"/>
      <c r="G361" s="38"/>
      <c r="H361" s="43"/>
    </row>
    <row r="362" spans="1:8" s="2" customFormat="1" ht="16.8" customHeight="1">
      <c r="A362" s="38"/>
      <c r="B362" s="43"/>
      <c r="C362" s="277" t="s">
        <v>903</v>
      </c>
      <c r="D362" s="277" t="s">
        <v>2295</v>
      </c>
      <c r="E362" s="20" t="s">
        <v>650</v>
      </c>
      <c r="F362" s="278">
        <v>1.98</v>
      </c>
      <c r="G362" s="38"/>
      <c r="H362" s="43"/>
    </row>
    <row r="363" spans="1:8" s="2" customFormat="1" ht="16.8" customHeight="1">
      <c r="A363" s="38"/>
      <c r="B363" s="43"/>
      <c r="C363" s="277" t="s">
        <v>820</v>
      </c>
      <c r="D363" s="277" t="s">
        <v>2291</v>
      </c>
      <c r="E363" s="20" t="s">
        <v>650</v>
      </c>
      <c r="F363" s="278">
        <v>92.463999999999999</v>
      </c>
      <c r="G363" s="38"/>
      <c r="H363" s="43"/>
    </row>
    <row r="364" spans="1:8" s="2" customFormat="1" ht="16.8" customHeight="1">
      <c r="A364" s="38"/>
      <c r="B364" s="43"/>
      <c r="C364" s="273" t="s">
        <v>668</v>
      </c>
      <c r="D364" s="274" t="s">
        <v>669</v>
      </c>
      <c r="E364" s="275" t="s">
        <v>31</v>
      </c>
      <c r="F364" s="276">
        <v>13.933</v>
      </c>
      <c r="G364" s="38"/>
      <c r="H364" s="43"/>
    </row>
    <row r="365" spans="1:8" s="2" customFormat="1" ht="16.8" customHeight="1">
      <c r="A365" s="38"/>
      <c r="B365" s="43"/>
      <c r="C365" s="277" t="s">
        <v>31</v>
      </c>
      <c r="D365" s="277" t="s">
        <v>1309</v>
      </c>
      <c r="E365" s="20" t="s">
        <v>31</v>
      </c>
      <c r="F365" s="278">
        <v>0</v>
      </c>
      <c r="G365" s="38"/>
      <c r="H365" s="43"/>
    </row>
    <row r="366" spans="1:8" s="2" customFormat="1" ht="16.8" customHeight="1">
      <c r="A366" s="38"/>
      <c r="B366" s="43"/>
      <c r="C366" s="277" t="s">
        <v>31</v>
      </c>
      <c r="D366" s="277" t="s">
        <v>884</v>
      </c>
      <c r="E366" s="20" t="s">
        <v>31</v>
      </c>
      <c r="F366" s="278">
        <v>0</v>
      </c>
      <c r="G366" s="38"/>
      <c r="H366" s="43"/>
    </row>
    <row r="367" spans="1:8" s="2" customFormat="1" ht="16.8" customHeight="1">
      <c r="A367" s="38"/>
      <c r="B367" s="43"/>
      <c r="C367" s="277" t="s">
        <v>31</v>
      </c>
      <c r="D367" s="277" t="s">
        <v>1310</v>
      </c>
      <c r="E367" s="20" t="s">
        <v>31</v>
      </c>
      <c r="F367" s="278">
        <v>1.18</v>
      </c>
      <c r="G367" s="38"/>
      <c r="H367" s="43"/>
    </row>
    <row r="368" spans="1:8" s="2" customFormat="1" ht="16.8" customHeight="1">
      <c r="A368" s="38"/>
      <c r="B368" s="43"/>
      <c r="C368" s="277" t="s">
        <v>31</v>
      </c>
      <c r="D368" s="277" t="s">
        <v>1311</v>
      </c>
      <c r="E368" s="20" t="s">
        <v>31</v>
      </c>
      <c r="F368" s="278">
        <v>0</v>
      </c>
      <c r="G368" s="38"/>
      <c r="H368" s="43"/>
    </row>
    <row r="369" spans="1:8" s="2" customFormat="1" ht="16.8" customHeight="1">
      <c r="A369" s="38"/>
      <c r="B369" s="43"/>
      <c r="C369" s="277" t="s">
        <v>31</v>
      </c>
      <c r="D369" s="277" t="s">
        <v>884</v>
      </c>
      <c r="E369" s="20" t="s">
        <v>31</v>
      </c>
      <c r="F369" s="278">
        <v>0</v>
      </c>
      <c r="G369" s="38"/>
      <c r="H369" s="43"/>
    </row>
    <row r="370" spans="1:8" s="2" customFormat="1" ht="16.8" customHeight="1">
      <c r="A370" s="38"/>
      <c r="B370" s="43"/>
      <c r="C370" s="277" t="s">
        <v>31</v>
      </c>
      <c r="D370" s="277" t="s">
        <v>1312</v>
      </c>
      <c r="E370" s="20" t="s">
        <v>31</v>
      </c>
      <c r="F370" s="278">
        <v>11.353</v>
      </c>
      <c r="G370" s="38"/>
      <c r="H370" s="43"/>
    </row>
    <row r="371" spans="1:8" s="2" customFormat="1" ht="16.8" customHeight="1">
      <c r="A371" s="38"/>
      <c r="B371" s="43"/>
      <c r="C371" s="277" t="s">
        <v>31</v>
      </c>
      <c r="D371" s="277" t="s">
        <v>1313</v>
      </c>
      <c r="E371" s="20" t="s">
        <v>31</v>
      </c>
      <c r="F371" s="278">
        <v>0</v>
      </c>
      <c r="G371" s="38"/>
      <c r="H371" s="43"/>
    </row>
    <row r="372" spans="1:8" s="2" customFormat="1" ht="16.8" customHeight="1">
      <c r="A372" s="38"/>
      <c r="B372" s="43"/>
      <c r="C372" s="277" t="s">
        <v>31</v>
      </c>
      <c r="D372" s="277" t="s">
        <v>884</v>
      </c>
      <c r="E372" s="20" t="s">
        <v>31</v>
      </c>
      <c r="F372" s="278">
        <v>0</v>
      </c>
      <c r="G372" s="38"/>
      <c r="H372" s="43"/>
    </row>
    <row r="373" spans="1:8" s="2" customFormat="1" ht="16.8" customHeight="1">
      <c r="A373" s="38"/>
      <c r="B373" s="43"/>
      <c r="C373" s="277" t="s">
        <v>31</v>
      </c>
      <c r="D373" s="277" t="s">
        <v>1314</v>
      </c>
      <c r="E373" s="20" t="s">
        <v>31</v>
      </c>
      <c r="F373" s="278">
        <v>0.6</v>
      </c>
      <c r="G373" s="38"/>
      <c r="H373" s="43"/>
    </row>
    <row r="374" spans="1:8" s="2" customFormat="1" ht="16.8" customHeight="1">
      <c r="A374" s="38"/>
      <c r="B374" s="43"/>
      <c r="C374" s="277" t="s">
        <v>31</v>
      </c>
      <c r="D374" s="277" t="s">
        <v>890</v>
      </c>
      <c r="E374" s="20" t="s">
        <v>31</v>
      </c>
      <c r="F374" s="278">
        <v>0</v>
      </c>
      <c r="G374" s="38"/>
      <c r="H374" s="43"/>
    </row>
    <row r="375" spans="1:8" s="2" customFormat="1" ht="16.8" customHeight="1">
      <c r="A375" s="38"/>
      <c r="B375" s="43"/>
      <c r="C375" s="277" t="s">
        <v>31</v>
      </c>
      <c r="D375" s="277" t="s">
        <v>884</v>
      </c>
      <c r="E375" s="20" t="s">
        <v>31</v>
      </c>
      <c r="F375" s="278">
        <v>0</v>
      </c>
      <c r="G375" s="38"/>
      <c r="H375" s="43"/>
    </row>
    <row r="376" spans="1:8" s="2" customFormat="1" ht="16.8" customHeight="1">
      <c r="A376" s="38"/>
      <c r="B376" s="43"/>
      <c r="C376" s="277" t="s">
        <v>31</v>
      </c>
      <c r="D376" s="277" t="s">
        <v>1315</v>
      </c>
      <c r="E376" s="20" t="s">
        <v>31</v>
      </c>
      <c r="F376" s="278">
        <v>0.8</v>
      </c>
      <c r="G376" s="38"/>
      <c r="H376" s="43"/>
    </row>
    <row r="377" spans="1:8" s="2" customFormat="1" ht="16.8" customHeight="1">
      <c r="A377" s="38"/>
      <c r="B377" s="43"/>
      <c r="C377" s="277" t="s">
        <v>668</v>
      </c>
      <c r="D377" s="277" t="s">
        <v>223</v>
      </c>
      <c r="E377" s="20" t="s">
        <v>31</v>
      </c>
      <c r="F377" s="278">
        <v>13.933</v>
      </c>
      <c r="G377" s="38"/>
      <c r="H377" s="43"/>
    </row>
    <row r="378" spans="1:8" s="2" customFormat="1" ht="16.8" customHeight="1">
      <c r="A378" s="38"/>
      <c r="B378" s="43"/>
      <c r="C378" s="279" t="s">
        <v>2275</v>
      </c>
      <c r="D378" s="38"/>
      <c r="E378" s="38"/>
      <c r="F378" s="38"/>
      <c r="G378" s="38"/>
      <c r="H378" s="43"/>
    </row>
    <row r="379" spans="1:8" s="2" customFormat="1" ht="16.8" customHeight="1">
      <c r="A379" s="38"/>
      <c r="B379" s="43"/>
      <c r="C379" s="277" t="s">
        <v>880</v>
      </c>
      <c r="D379" s="277" t="s">
        <v>2296</v>
      </c>
      <c r="E379" s="20" t="s">
        <v>650</v>
      </c>
      <c r="F379" s="278">
        <v>13.933</v>
      </c>
      <c r="G379" s="38"/>
      <c r="H379" s="43"/>
    </row>
    <row r="380" spans="1:8" s="2" customFormat="1" ht="16.8" customHeight="1">
      <c r="A380" s="38"/>
      <c r="B380" s="43"/>
      <c r="C380" s="277" t="s">
        <v>786</v>
      </c>
      <c r="D380" s="277" t="s">
        <v>2280</v>
      </c>
      <c r="E380" s="20" t="s">
        <v>650</v>
      </c>
      <c r="F380" s="278">
        <v>314.08800000000002</v>
      </c>
      <c r="G380" s="38"/>
      <c r="H380" s="43"/>
    </row>
    <row r="381" spans="1:8" s="2" customFormat="1" ht="16.8" customHeight="1">
      <c r="A381" s="38"/>
      <c r="B381" s="43"/>
      <c r="C381" s="277" t="s">
        <v>806</v>
      </c>
      <c r="D381" s="277" t="s">
        <v>2282</v>
      </c>
      <c r="E381" s="20" t="s">
        <v>650</v>
      </c>
      <c r="F381" s="278">
        <v>303.315</v>
      </c>
      <c r="G381" s="38"/>
      <c r="H381" s="43"/>
    </row>
    <row r="382" spans="1:8" s="2" customFormat="1" ht="16.8" customHeight="1">
      <c r="A382" s="38"/>
      <c r="B382" s="43"/>
      <c r="C382" s="277" t="s">
        <v>815</v>
      </c>
      <c r="D382" s="277" t="s">
        <v>2283</v>
      </c>
      <c r="E382" s="20" t="s">
        <v>650</v>
      </c>
      <c r="F382" s="278">
        <v>311.53199999999998</v>
      </c>
      <c r="G382" s="38"/>
      <c r="H382" s="43"/>
    </row>
    <row r="383" spans="1:8" s="2" customFormat="1" ht="16.8" customHeight="1">
      <c r="A383" s="38"/>
      <c r="B383" s="43"/>
      <c r="C383" s="273" t="s">
        <v>1186</v>
      </c>
      <c r="D383" s="274" t="s">
        <v>1187</v>
      </c>
      <c r="E383" s="275" t="s">
        <v>207</v>
      </c>
      <c r="F383" s="276">
        <v>8</v>
      </c>
      <c r="G383" s="38"/>
      <c r="H383" s="43"/>
    </row>
    <row r="384" spans="1:8" s="2" customFormat="1" ht="16.8" customHeight="1">
      <c r="A384" s="38"/>
      <c r="B384" s="43"/>
      <c r="C384" s="277" t="s">
        <v>1186</v>
      </c>
      <c r="D384" s="277" t="s">
        <v>1342</v>
      </c>
      <c r="E384" s="20" t="s">
        <v>31</v>
      </c>
      <c r="F384" s="278">
        <v>8</v>
      </c>
      <c r="G384" s="38"/>
      <c r="H384" s="43"/>
    </row>
    <row r="385" spans="1:8" s="2" customFormat="1" ht="16.8" customHeight="1">
      <c r="A385" s="38"/>
      <c r="B385" s="43"/>
      <c r="C385" s="279" t="s">
        <v>2275</v>
      </c>
      <c r="D385" s="38"/>
      <c r="E385" s="38"/>
      <c r="F385" s="38"/>
      <c r="G385" s="38"/>
      <c r="H385" s="43"/>
    </row>
    <row r="386" spans="1:8" s="2" customFormat="1" ht="16.8" customHeight="1">
      <c r="A386" s="38"/>
      <c r="B386" s="43"/>
      <c r="C386" s="277" t="s">
        <v>1339</v>
      </c>
      <c r="D386" s="277" t="s">
        <v>2307</v>
      </c>
      <c r="E386" s="20" t="s">
        <v>207</v>
      </c>
      <c r="F386" s="278">
        <v>8</v>
      </c>
      <c r="G386" s="38"/>
      <c r="H386" s="43"/>
    </row>
    <row r="387" spans="1:8" s="2" customFormat="1" ht="16.8" customHeight="1">
      <c r="A387" s="38"/>
      <c r="B387" s="43"/>
      <c r="C387" s="277" t="s">
        <v>820</v>
      </c>
      <c r="D387" s="277" t="s">
        <v>2291</v>
      </c>
      <c r="E387" s="20" t="s">
        <v>650</v>
      </c>
      <c r="F387" s="278">
        <v>92.463999999999999</v>
      </c>
      <c r="G387" s="38"/>
      <c r="H387" s="43"/>
    </row>
    <row r="388" spans="1:8" s="2" customFormat="1" ht="16.8" customHeight="1">
      <c r="A388" s="38"/>
      <c r="B388" s="43"/>
      <c r="C388" s="277" t="s">
        <v>844</v>
      </c>
      <c r="D388" s="277" t="s">
        <v>2277</v>
      </c>
      <c r="E388" s="20" t="s">
        <v>650</v>
      </c>
      <c r="F388" s="278">
        <v>54.95</v>
      </c>
      <c r="G388" s="38"/>
      <c r="H388" s="43"/>
    </row>
    <row r="389" spans="1:8" s="2" customFormat="1" ht="16.8" customHeight="1">
      <c r="A389" s="38"/>
      <c r="B389" s="43"/>
      <c r="C389" s="277" t="s">
        <v>860</v>
      </c>
      <c r="D389" s="277" t="s">
        <v>2292</v>
      </c>
      <c r="E389" s="20" t="s">
        <v>207</v>
      </c>
      <c r="F389" s="278">
        <v>135.33000000000001</v>
      </c>
      <c r="G389" s="38"/>
      <c r="H389" s="43"/>
    </row>
    <row r="390" spans="1:8" s="2" customFormat="1" ht="16.8" customHeight="1">
      <c r="A390" s="38"/>
      <c r="B390" s="43"/>
      <c r="C390" s="277" t="s">
        <v>873</v>
      </c>
      <c r="D390" s="277" t="s">
        <v>874</v>
      </c>
      <c r="E390" s="20" t="s">
        <v>224</v>
      </c>
      <c r="F390" s="278">
        <v>135.33000000000001</v>
      </c>
      <c r="G390" s="38"/>
      <c r="H390" s="43"/>
    </row>
    <row r="391" spans="1:8" s="2" customFormat="1" ht="16.8" customHeight="1">
      <c r="A391" s="38"/>
      <c r="B391" s="43"/>
      <c r="C391" s="277" t="s">
        <v>876</v>
      </c>
      <c r="D391" s="277" t="s">
        <v>2293</v>
      </c>
      <c r="E391" s="20" t="s">
        <v>207</v>
      </c>
      <c r="F391" s="278">
        <v>135.33000000000001</v>
      </c>
      <c r="G391" s="38"/>
      <c r="H391" s="43"/>
    </row>
    <row r="392" spans="1:8" s="2" customFormat="1" ht="16.8" customHeight="1">
      <c r="A392" s="38"/>
      <c r="B392" s="43"/>
      <c r="C392" s="277" t="s">
        <v>880</v>
      </c>
      <c r="D392" s="277" t="s">
        <v>2296</v>
      </c>
      <c r="E392" s="20" t="s">
        <v>650</v>
      </c>
      <c r="F392" s="278">
        <v>13.933</v>
      </c>
      <c r="G392" s="38"/>
      <c r="H392" s="43"/>
    </row>
    <row r="393" spans="1:8" s="2" customFormat="1" ht="16.8" customHeight="1">
      <c r="A393" s="38"/>
      <c r="B393" s="43"/>
      <c r="C393" s="277" t="s">
        <v>1125</v>
      </c>
      <c r="D393" s="277" t="s">
        <v>2294</v>
      </c>
      <c r="E393" s="20" t="s">
        <v>207</v>
      </c>
      <c r="F393" s="278">
        <v>135.33000000000001</v>
      </c>
      <c r="G393" s="38"/>
      <c r="H393" s="43"/>
    </row>
    <row r="394" spans="1:8" s="2" customFormat="1" ht="16.8" customHeight="1">
      <c r="A394" s="38"/>
      <c r="B394" s="43"/>
      <c r="C394" s="273" t="s">
        <v>671</v>
      </c>
      <c r="D394" s="274" t="s">
        <v>672</v>
      </c>
      <c r="E394" s="275" t="s">
        <v>650</v>
      </c>
      <c r="F394" s="276">
        <v>6.3410000000000002</v>
      </c>
      <c r="G394" s="38"/>
      <c r="H394" s="43"/>
    </row>
    <row r="395" spans="1:8" s="2" customFormat="1" ht="16.8" customHeight="1">
      <c r="A395" s="38"/>
      <c r="B395" s="43"/>
      <c r="C395" s="277" t="s">
        <v>31</v>
      </c>
      <c r="D395" s="277" t="s">
        <v>1181</v>
      </c>
      <c r="E395" s="20" t="s">
        <v>31</v>
      </c>
      <c r="F395" s="278">
        <v>0</v>
      </c>
      <c r="G395" s="38"/>
      <c r="H395" s="43"/>
    </row>
    <row r="396" spans="1:8" s="2" customFormat="1" ht="16.8" customHeight="1">
      <c r="A396" s="38"/>
      <c r="B396" s="43"/>
      <c r="C396" s="277" t="s">
        <v>31</v>
      </c>
      <c r="D396" s="277" t="s">
        <v>847</v>
      </c>
      <c r="E396" s="20" t="s">
        <v>31</v>
      </c>
      <c r="F396" s="278">
        <v>0</v>
      </c>
      <c r="G396" s="38"/>
      <c r="H396" s="43"/>
    </row>
    <row r="397" spans="1:8" s="2" customFormat="1" ht="16.8" customHeight="1">
      <c r="A397" s="38"/>
      <c r="B397" s="43"/>
      <c r="C397" s="277" t="s">
        <v>31</v>
      </c>
      <c r="D397" s="277" t="s">
        <v>848</v>
      </c>
      <c r="E397" s="20" t="s">
        <v>31</v>
      </c>
      <c r="F397" s="278">
        <v>0</v>
      </c>
      <c r="G397" s="38"/>
      <c r="H397" s="43"/>
    </row>
    <row r="398" spans="1:8" s="2" customFormat="1" ht="16.8" customHeight="1">
      <c r="A398" s="38"/>
      <c r="B398" s="43"/>
      <c r="C398" s="277" t="s">
        <v>1201</v>
      </c>
      <c r="D398" s="277" t="s">
        <v>1289</v>
      </c>
      <c r="E398" s="20" t="s">
        <v>31</v>
      </c>
      <c r="F398" s="278">
        <v>3.4000000000000002E-2</v>
      </c>
      <c r="G398" s="38"/>
      <c r="H398" s="43"/>
    </row>
    <row r="399" spans="1:8" s="2" customFormat="1" ht="16.8" customHeight="1">
      <c r="A399" s="38"/>
      <c r="B399" s="43"/>
      <c r="C399" s="277" t="s">
        <v>31</v>
      </c>
      <c r="D399" s="277" t="s">
        <v>850</v>
      </c>
      <c r="E399" s="20" t="s">
        <v>31</v>
      </c>
      <c r="F399" s="278">
        <v>0</v>
      </c>
      <c r="G399" s="38"/>
      <c r="H399" s="43"/>
    </row>
    <row r="400" spans="1:8" s="2" customFormat="1" ht="16.8" customHeight="1">
      <c r="A400" s="38"/>
      <c r="B400" s="43"/>
      <c r="C400" s="277" t="s">
        <v>31</v>
      </c>
      <c r="D400" s="277" t="s">
        <v>1290</v>
      </c>
      <c r="E400" s="20" t="s">
        <v>31</v>
      </c>
      <c r="F400" s="278">
        <v>6.3070000000000004</v>
      </c>
      <c r="G400" s="38"/>
      <c r="H400" s="43"/>
    </row>
    <row r="401" spans="1:8" s="2" customFormat="1" ht="16.8" customHeight="1">
      <c r="A401" s="38"/>
      <c r="B401" s="43"/>
      <c r="C401" s="277" t="s">
        <v>671</v>
      </c>
      <c r="D401" s="277" t="s">
        <v>503</v>
      </c>
      <c r="E401" s="20" t="s">
        <v>31</v>
      </c>
      <c r="F401" s="278">
        <v>6.3410000000000002</v>
      </c>
      <c r="G401" s="38"/>
      <c r="H401" s="43"/>
    </row>
    <row r="402" spans="1:8" s="2" customFormat="1" ht="16.8" customHeight="1">
      <c r="A402" s="38"/>
      <c r="B402" s="43"/>
      <c r="C402" s="279" t="s">
        <v>2275</v>
      </c>
      <c r="D402" s="38"/>
      <c r="E402" s="38"/>
      <c r="F402" s="38"/>
      <c r="G402" s="38"/>
      <c r="H402" s="43"/>
    </row>
    <row r="403" spans="1:8" s="2" customFormat="1" ht="16.8" customHeight="1">
      <c r="A403" s="38"/>
      <c r="B403" s="43"/>
      <c r="C403" s="277" t="s">
        <v>844</v>
      </c>
      <c r="D403" s="277" t="s">
        <v>2277</v>
      </c>
      <c r="E403" s="20" t="s">
        <v>650</v>
      </c>
      <c r="F403" s="278">
        <v>54.95</v>
      </c>
      <c r="G403" s="38"/>
      <c r="H403" s="43"/>
    </row>
    <row r="404" spans="1:8" s="2" customFormat="1" ht="16.8" customHeight="1">
      <c r="A404" s="38"/>
      <c r="B404" s="43"/>
      <c r="C404" s="277" t="s">
        <v>820</v>
      </c>
      <c r="D404" s="277" t="s">
        <v>2291</v>
      </c>
      <c r="E404" s="20" t="s">
        <v>650</v>
      </c>
      <c r="F404" s="278">
        <v>92.463999999999999</v>
      </c>
      <c r="G404" s="38"/>
      <c r="H404" s="43"/>
    </row>
    <row r="405" spans="1:8" s="2" customFormat="1" ht="16.8" customHeight="1">
      <c r="A405" s="38"/>
      <c r="B405" s="43"/>
      <c r="C405" s="273" t="s">
        <v>1189</v>
      </c>
      <c r="D405" s="274" t="s">
        <v>1190</v>
      </c>
      <c r="E405" s="275" t="s">
        <v>650</v>
      </c>
      <c r="F405" s="276">
        <v>3.141</v>
      </c>
      <c r="G405" s="38"/>
      <c r="H405" s="43"/>
    </row>
    <row r="406" spans="1:8" s="2" customFormat="1" ht="16.8" customHeight="1">
      <c r="A406" s="38"/>
      <c r="B406" s="43"/>
      <c r="C406" s="277" t="s">
        <v>31</v>
      </c>
      <c r="D406" s="277" t="s">
        <v>1294</v>
      </c>
      <c r="E406" s="20" t="s">
        <v>31</v>
      </c>
      <c r="F406" s="278">
        <v>0</v>
      </c>
      <c r="G406" s="38"/>
      <c r="H406" s="43"/>
    </row>
    <row r="407" spans="1:8" s="2" customFormat="1" ht="16.8" customHeight="1">
      <c r="A407" s="38"/>
      <c r="B407" s="43"/>
      <c r="C407" s="277" t="s">
        <v>31</v>
      </c>
      <c r="D407" s="277" t="s">
        <v>1295</v>
      </c>
      <c r="E407" s="20" t="s">
        <v>31</v>
      </c>
      <c r="F407" s="278">
        <v>3.44</v>
      </c>
      <c r="G407" s="38"/>
      <c r="H407" s="43"/>
    </row>
    <row r="408" spans="1:8" s="2" customFormat="1" ht="16.8" customHeight="1">
      <c r="A408" s="38"/>
      <c r="B408" s="43"/>
      <c r="C408" s="277" t="s">
        <v>31</v>
      </c>
      <c r="D408" s="277" t="s">
        <v>1296</v>
      </c>
      <c r="E408" s="20" t="s">
        <v>31</v>
      </c>
      <c r="F408" s="278">
        <v>-0.29899999999999999</v>
      </c>
      <c r="G408" s="38"/>
      <c r="H408" s="43"/>
    </row>
    <row r="409" spans="1:8" s="2" customFormat="1" ht="16.8" customHeight="1">
      <c r="A409" s="38"/>
      <c r="B409" s="43"/>
      <c r="C409" s="277" t="s">
        <v>1189</v>
      </c>
      <c r="D409" s="277" t="s">
        <v>503</v>
      </c>
      <c r="E409" s="20" t="s">
        <v>31</v>
      </c>
      <c r="F409" s="278">
        <v>3.141</v>
      </c>
      <c r="G409" s="38"/>
      <c r="H409" s="43"/>
    </row>
    <row r="410" spans="1:8" s="2" customFormat="1" ht="16.8" customHeight="1">
      <c r="A410" s="38"/>
      <c r="B410" s="43"/>
      <c r="C410" s="279" t="s">
        <v>2275</v>
      </c>
      <c r="D410" s="38"/>
      <c r="E410" s="38"/>
      <c r="F410" s="38"/>
      <c r="G410" s="38"/>
      <c r="H410" s="43"/>
    </row>
    <row r="411" spans="1:8" s="2" customFormat="1" ht="16.8" customHeight="1">
      <c r="A411" s="38"/>
      <c r="B411" s="43"/>
      <c r="C411" s="277" t="s">
        <v>844</v>
      </c>
      <c r="D411" s="277" t="s">
        <v>2277</v>
      </c>
      <c r="E411" s="20" t="s">
        <v>650</v>
      </c>
      <c r="F411" s="278">
        <v>54.95</v>
      </c>
      <c r="G411" s="38"/>
      <c r="H411" s="43"/>
    </row>
    <row r="412" spans="1:8" s="2" customFormat="1" ht="16.8" customHeight="1">
      <c r="A412" s="38"/>
      <c r="B412" s="43"/>
      <c r="C412" s="277" t="s">
        <v>820</v>
      </c>
      <c r="D412" s="277" t="s">
        <v>2291</v>
      </c>
      <c r="E412" s="20" t="s">
        <v>650</v>
      </c>
      <c r="F412" s="278">
        <v>92.463999999999999</v>
      </c>
      <c r="G412" s="38"/>
      <c r="H412" s="43"/>
    </row>
    <row r="413" spans="1:8" s="2" customFormat="1" ht="16.8" customHeight="1">
      <c r="A413" s="38"/>
      <c r="B413" s="43"/>
      <c r="C413" s="273" t="s">
        <v>1192</v>
      </c>
      <c r="D413" s="274" t="s">
        <v>679</v>
      </c>
      <c r="E413" s="275" t="s">
        <v>650</v>
      </c>
      <c r="F413" s="276">
        <v>45.468000000000004</v>
      </c>
      <c r="G413" s="38"/>
      <c r="H413" s="43"/>
    </row>
    <row r="414" spans="1:8" s="2" customFormat="1" ht="16.8" customHeight="1">
      <c r="A414" s="38"/>
      <c r="B414" s="43"/>
      <c r="C414" s="277" t="s">
        <v>31</v>
      </c>
      <c r="D414" s="277" t="s">
        <v>1291</v>
      </c>
      <c r="E414" s="20" t="s">
        <v>31</v>
      </c>
      <c r="F414" s="278">
        <v>0</v>
      </c>
      <c r="G414" s="38"/>
      <c r="H414" s="43"/>
    </row>
    <row r="415" spans="1:8" s="2" customFormat="1" ht="16.8" customHeight="1">
      <c r="A415" s="38"/>
      <c r="B415" s="43"/>
      <c r="C415" s="277" t="s">
        <v>31</v>
      </c>
      <c r="D415" s="277" t="s">
        <v>1292</v>
      </c>
      <c r="E415" s="20" t="s">
        <v>31</v>
      </c>
      <c r="F415" s="278">
        <v>46.546999999999997</v>
      </c>
      <c r="G415" s="38"/>
      <c r="H415" s="43"/>
    </row>
    <row r="416" spans="1:8" s="2" customFormat="1" ht="16.8" customHeight="1">
      <c r="A416" s="38"/>
      <c r="B416" s="43"/>
      <c r="C416" s="277" t="s">
        <v>31</v>
      </c>
      <c r="D416" s="277" t="s">
        <v>1293</v>
      </c>
      <c r="E416" s="20" t="s">
        <v>31</v>
      </c>
      <c r="F416" s="278">
        <v>-1.079</v>
      </c>
      <c r="G416" s="38"/>
      <c r="H416" s="43"/>
    </row>
    <row r="417" spans="1:8" s="2" customFormat="1" ht="16.8" customHeight="1">
      <c r="A417" s="38"/>
      <c r="B417" s="43"/>
      <c r="C417" s="277" t="s">
        <v>1192</v>
      </c>
      <c r="D417" s="277" t="s">
        <v>503</v>
      </c>
      <c r="E417" s="20" t="s">
        <v>31</v>
      </c>
      <c r="F417" s="278">
        <v>45.468000000000004</v>
      </c>
      <c r="G417" s="38"/>
      <c r="H417" s="43"/>
    </row>
    <row r="418" spans="1:8" s="2" customFormat="1" ht="16.8" customHeight="1">
      <c r="A418" s="38"/>
      <c r="B418" s="43"/>
      <c r="C418" s="279" t="s">
        <v>2275</v>
      </c>
      <c r="D418" s="38"/>
      <c r="E418" s="38"/>
      <c r="F418" s="38"/>
      <c r="G418" s="38"/>
      <c r="H418" s="43"/>
    </row>
    <row r="419" spans="1:8" s="2" customFormat="1" ht="16.8" customHeight="1">
      <c r="A419" s="38"/>
      <c r="B419" s="43"/>
      <c r="C419" s="277" t="s">
        <v>844</v>
      </c>
      <c r="D419" s="277" t="s">
        <v>2277</v>
      </c>
      <c r="E419" s="20" t="s">
        <v>650</v>
      </c>
      <c r="F419" s="278">
        <v>54.95</v>
      </c>
      <c r="G419" s="38"/>
      <c r="H419" s="43"/>
    </row>
    <row r="420" spans="1:8" s="2" customFormat="1" ht="16.8" customHeight="1">
      <c r="A420" s="38"/>
      <c r="B420" s="43"/>
      <c r="C420" s="277" t="s">
        <v>820</v>
      </c>
      <c r="D420" s="277" t="s">
        <v>2291</v>
      </c>
      <c r="E420" s="20" t="s">
        <v>650</v>
      </c>
      <c r="F420" s="278">
        <v>92.463999999999999</v>
      </c>
      <c r="G420" s="38"/>
      <c r="H420" s="43"/>
    </row>
    <row r="421" spans="1:8" s="2" customFormat="1" ht="16.8" customHeight="1">
      <c r="A421" s="38"/>
      <c r="B421" s="43"/>
      <c r="C421" s="273" t="s">
        <v>675</v>
      </c>
      <c r="D421" s="274" t="s">
        <v>676</v>
      </c>
      <c r="E421" s="275" t="s">
        <v>31</v>
      </c>
      <c r="F421" s="276">
        <v>54.95</v>
      </c>
      <c r="G421" s="38"/>
      <c r="H421" s="43"/>
    </row>
    <row r="422" spans="1:8" s="2" customFormat="1" ht="16.8" customHeight="1">
      <c r="A422" s="38"/>
      <c r="B422" s="43"/>
      <c r="C422" s="277" t="s">
        <v>31</v>
      </c>
      <c r="D422" s="277" t="s">
        <v>1181</v>
      </c>
      <c r="E422" s="20" t="s">
        <v>31</v>
      </c>
      <c r="F422" s="278">
        <v>0</v>
      </c>
      <c r="G422" s="38"/>
      <c r="H422" s="43"/>
    </row>
    <row r="423" spans="1:8" s="2" customFormat="1" ht="16.8" customHeight="1">
      <c r="A423" s="38"/>
      <c r="B423" s="43"/>
      <c r="C423" s="277" t="s">
        <v>31</v>
      </c>
      <c r="D423" s="277" t="s">
        <v>847</v>
      </c>
      <c r="E423" s="20" t="s">
        <v>31</v>
      </c>
      <c r="F423" s="278">
        <v>0</v>
      </c>
      <c r="G423" s="38"/>
      <c r="H423" s="43"/>
    </row>
    <row r="424" spans="1:8" s="2" customFormat="1" ht="16.8" customHeight="1">
      <c r="A424" s="38"/>
      <c r="B424" s="43"/>
      <c r="C424" s="277" t="s">
        <v>31</v>
      </c>
      <c r="D424" s="277" t="s">
        <v>848</v>
      </c>
      <c r="E424" s="20" t="s">
        <v>31</v>
      </c>
      <c r="F424" s="278">
        <v>0</v>
      </c>
      <c r="G424" s="38"/>
      <c r="H424" s="43"/>
    </row>
    <row r="425" spans="1:8" s="2" customFormat="1" ht="16.8" customHeight="1">
      <c r="A425" s="38"/>
      <c r="B425" s="43"/>
      <c r="C425" s="277" t="s">
        <v>1201</v>
      </c>
      <c r="D425" s="277" t="s">
        <v>1289</v>
      </c>
      <c r="E425" s="20" t="s">
        <v>31</v>
      </c>
      <c r="F425" s="278">
        <v>3.4000000000000002E-2</v>
      </c>
      <c r="G425" s="38"/>
      <c r="H425" s="43"/>
    </row>
    <row r="426" spans="1:8" s="2" customFormat="1" ht="16.8" customHeight="1">
      <c r="A426" s="38"/>
      <c r="B426" s="43"/>
      <c r="C426" s="277" t="s">
        <v>31</v>
      </c>
      <c r="D426" s="277" t="s">
        <v>850</v>
      </c>
      <c r="E426" s="20" t="s">
        <v>31</v>
      </c>
      <c r="F426" s="278">
        <v>0</v>
      </c>
      <c r="G426" s="38"/>
      <c r="H426" s="43"/>
    </row>
    <row r="427" spans="1:8" s="2" customFormat="1" ht="16.8" customHeight="1">
      <c r="A427" s="38"/>
      <c r="B427" s="43"/>
      <c r="C427" s="277" t="s">
        <v>31</v>
      </c>
      <c r="D427" s="277" t="s">
        <v>1290</v>
      </c>
      <c r="E427" s="20" t="s">
        <v>31</v>
      </c>
      <c r="F427" s="278">
        <v>6.3070000000000004</v>
      </c>
      <c r="G427" s="38"/>
      <c r="H427" s="43"/>
    </row>
    <row r="428" spans="1:8" s="2" customFormat="1" ht="16.8" customHeight="1">
      <c r="A428" s="38"/>
      <c r="B428" s="43"/>
      <c r="C428" s="277" t="s">
        <v>31</v>
      </c>
      <c r="D428" s="277" t="s">
        <v>1291</v>
      </c>
      <c r="E428" s="20" t="s">
        <v>31</v>
      </c>
      <c r="F428" s="278">
        <v>0</v>
      </c>
      <c r="G428" s="38"/>
      <c r="H428" s="43"/>
    </row>
    <row r="429" spans="1:8" s="2" customFormat="1" ht="16.8" customHeight="1">
      <c r="A429" s="38"/>
      <c r="B429" s="43"/>
      <c r="C429" s="277" t="s">
        <v>31</v>
      </c>
      <c r="D429" s="277" t="s">
        <v>1292</v>
      </c>
      <c r="E429" s="20" t="s">
        <v>31</v>
      </c>
      <c r="F429" s="278">
        <v>46.546999999999997</v>
      </c>
      <c r="G429" s="38"/>
      <c r="H429" s="43"/>
    </row>
    <row r="430" spans="1:8" s="2" customFormat="1" ht="16.8" customHeight="1">
      <c r="A430" s="38"/>
      <c r="B430" s="43"/>
      <c r="C430" s="277" t="s">
        <v>31</v>
      </c>
      <c r="D430" s="277" t="s">
        <v>1293</v>
      </c>
      <c r="E430" s="20" t="s">
        <v>31</v>
      </c>
      <c r="F430" s="278">
        <v>-1.079</v>
      </c>
      <c r="G430" s="38"/>
      <c r="H430" s="43"/>
    </row>
    <row r="431" spans="1:8" s="2" customFormat="1" ht="16.8" customHeight="1">
      <c r="A431" s="38"/>
      <c r="B431" s="43"/>
      <c r="C431" s="277" t="s">
        <v>31</v>
      </c>
      <c r="D431" s="277" t="s">
        <v>1294</v>
      </c>
      <c r="E431" s="20" t="s">
        <v>31</v>
      </c>
      <c r="F431" s="278">
        <v>0</v>
      </c>
      <c r="G431" s="38"/>
      <c r="H431" s="43"/>
    </row>
    <row r="432" spans="1:8" s="2" customFormat="1" ht="16.8" customHeight="1">
      <c r="A432" s="38"/>
      <c r="B432" s="43"/>
      <c r="C432" s="277" t="s">
        <v>31</v>
      </c>
      <c r="D432" s="277" t="s">
        <v>1295</v>
      </c>
      <c r="E432" s="20" t="s">
        <v>31</v>
      </c>
      <c r="F432" s="278">
        <v>3.44</v>
      </c>
      <c r="G432" s="38"/>
      <c r="H432" s="43"/>
    </row>
    <row r="433" spans="1:8" s="2" customFormat="1" ht="16.8" customHeight="1">
      <c r="A433" s="38"/>
      <c r="B433" s="43"/>
      <c r="C433" s="277" t="s">
        <v>31</v>
      </c>
      <c r="D433" s="277" t="s">
        <v>1296</v>
      </c>
      <c r="E433" s="20" t="s">
        <v>31</v>
      </c>
      <c r="F433" s="278">
        <v>-0.29899999999999999</v>
      </c>
      <c r="G433" s="38"/>
      <c r="H433" s="43"/>
    </row>
    <row r="434" spans="1:8" s="2" customFormat="1" ht="16.8" customHeight="1">
      <c r="A434" s="38"/>
      <c r="B434" s="43"/>
      <c r="C434" s="277" t="s">
        <v>675</v>
      </c>
      <c r="D434" s="277" t="s">
        <v>223</v>
      </c>
      <c r="E434" s="20" t="s">
        <v>31</v>
      </c>
      <c r="F434" s="278">
        <v>54.95</v>
      </c>
      <c r="G434" s="38"/>
      <c r="H434" s="43"/>
    </row>
    <row r="435" spans="1:8" s="2" customFormat="1" ht="16.8" customHeight="1">
      <c r="A435" s="38"/>
      <c r="B435" s="43"/>
      <c r="C435" s="279" t="s">
        <v>2275</v>
      </c>
      <c r="D435" s="38"/>
      <c r="E435" s="38"/>
      <c r="F435" s="38"/>
      <c r="G435" s="38"/>
      <c r="H435" s="43"/>
    </row>
    <row r="436" spans="1:8" s="2" customFormat="1" ht="16.8" customHeight="1">
      <c r="A436" s="38"/>
      <c r="B436" s="43"/>
      <c r="C436" s="277" t="s">
        <v>844</v>
      </c>
      <c r="D436" s="277" t="s">
        <v>2277</v>
      </c>
      <c r="E436" s="20" t="s">
        <v>650</v>
      </c>
      <c r="F436" s="278">
        <v>54.95</v>
      </c>
      <c r="G436" s="38"/>
      <c r="H436" s="43"/>
    </row>
    <row r="437" spans="1:8" s="2" customFormat="1" ht="16.8" customHeight="1">
      <c r="A437" s="38"/>
      <c r="B437" s="43"/>
      <c r="C437" s="277" t="s">
        <v>786</v>
      </c>
      <c r="D437" s="277" t="s">
        <v>2280</v>
      </c>
      <c r="E437" s="20" t="s">
        <v>650</v>
      </c>
      <c r="F437" s="278">
        <v>314.08800000000002</v>
      </c>
      <c r="G437" s="38"/>
      <c r="H437" s="43"/>
    </row>
    <row r="438" spans="1:8" s="2" customFormat="1" ht="16.8" customHeight="1">
      <c r="A438" s="38"/>
      <c r="B438" s="43"/>
      <c r="C438" s="277" t="s">
        <v>806</v>
      </c>
      <c r="D438" s="277" t="s">
        <v>2282</v>
      </c>
      <c r="E438" s="20" t="s">
        <v>650</v>
      </c>
      <c r="F438" s="278">
        <v>303.315</v>
      </c>
      <c r="G438" s="38"/>
      <c r="H438" s="43"/>
    </row>
    <row r="439" spans="1:8" s="2" customFormat="1" ht="16.8" customHeight="1">
      <c r="A439" s="38"/>
      <c r="B439" s="43"/>
      <c r="C439" s="277" t="s">
        <v>815</v>
      </c>
      <c r="D439" s="277" t="s">
        <v>2283</v>
      </c>
      <c r="E439" s="20" t="s">
        <v>650</v>
      </c>
      <c r="F439" s="278">
        <v>311.53199999999998</v>
      </c>
      <c r="G439" s="38"/>
      <c r="H439" s="43"/>
    </row>
    <row r="440" spans="1:8" s="2" customFormat="1" ht="16.8" customHeight="1">
      <c r="A440" s="38"/>
      <c r="B440" s="43"/>
      <c r="C440" s="277" t="s">
        <v>855</v>
      </c>
      <c r="D440" s="277" t="s">
        <v>856</v>
      </c>
      <c r="E440" s="20" t="s">
        <v>360</v>
      </c>
      <c r="F440" s="278">
        <v>109.9</v>
      </c>
      <c r="G440" s="38"/>
      <c r="H440" s="43"/>
    </row>
    <row r="441" spans="1:8" s="2" customFormat="1" ht="16.8" customHeight="1">
      <c r="A441" s="38"/>
      <c r="B441" s="43"/>
      <c r="C441" s="273" t="s">
        <v>681</v>
      </c>
      <c r="D441" s="274" t="s">
        <v>682</v>
      </c>
      <c r="E441" s="275" t="s">
        <v>650</v>
      </c>
      <c r="F441" s="276">
        <v>145.34299999999999</v>
      </c>
      <c r="G441" s="38"/>
      <c r="H441" s="43"/>
    </row>
    <row r="442" spans="1:8" s="2" customFormat="1" ht="16.8" customHeight="1">
      <c r="A442" s="38"/>
      <c r="B442" s="43"/>
      <c r="C442" s="277" t="s">
        <v>31</v>
      </c>
      <c r="D442" s="277" t="s">
        <v>801</v>
      </c>
      <c r="E442" s="20" t="s">
        <v>31</v>
      </c>
      <c r="F442" s="278">
        <v>0</v>
      </c>
      <c r="G442" s="38"/>
      <c r="H442" s="43"/>
    </row>
    <row r="443" spans="1:8" s="2" customFormat="1" ht="16.8" customHeight="1">
      <c r="A443" s="38"/>
      <c r="B443" s="43"/>
      <c r="C443" s="277" t="s">
        <v>31</v>
      </c>
      <c r="D443" s="277" t="s">
        <v>1260</v>
      </c>
      <c r="E443" s="20" t="s">
        <v>31</v>
      </c>
      <c r="F443" s="278">
        <v>145.34299999999999</v>
      </c>
      <c r="G443" s="38"/>
      <c r="H443" s="43"/>
    </row>
    <row r="444" spans="1:8" s="2" customFormat="1" ht="16.8" customHeight="1">
      <c r="A444" s="38"/>
      <c r="B444" s="43"/>
      <c r="C444" s="277" t="s">
        <v>681</v>
      </c>
      <c r="D444" s="277" t="s">
        <v>223</v>
      </c>
      <c r="E444" s="20" t="s">
        <v>31</v>
      </c>
      <c r="F444" s="278">
        <v>145.34299999999999</v>
      </c>
      <c r="G444" s="38"/>
      <c r="H444" s="43"/>
    </row>
    <row r="445" spans="1:8" s="2" customFormat="1" ht="16.8" customHeight="1">
      <c r="A445" s="38"/>
      <c r="B445" s="43"/>
      <c r="C445" s="279" t="s">
        <v>2275</v>
      </c>
      <c r="D445" s="38"/>
      <c r="E445" s="38"/>
      <c r="F445" s="38"/>
      <c r="G445" s="38"/>
      <c r="H445" s="43"/>
    </row>
    <row r="446" spans="1:8" s="2" customFormat="1" ht="16.8" customHeight="1">
      <c r="A446" s="38"/>
      <c r="B446" s="43"/>
      <c r="C446" s="277" t="s">
        <v>798</v>
      </c>
      <c r="D446" s="277" t="s">
        <v>2281</v>
      </c>
      <c r="E446" s="20" t="s">
        <v>650</v>
      </c>
      <c r="F446" s="278">
        <v>145.34299999999999</v>
      </c>
      <c r="G446" s="38"/>
      <c r="H446" s="43"/>
    </row>
    <row r="447" spans="1:8" s="2" customFormat="1" ht="16.8" customHeight="1">
      <c r="A447" s="38"/>
      <c r="B447" s="43"/>
      <c r="C447" s="277" t="s">
        <v>1164</v>
      </c>
      <c r="D447" s="277" t="s">
        <v>1165</v>
      </c>
      <c r="E447" s="20" t="s">
        <v>1166</v>
      </c>
      <c r="F447" s="278">
        <v>261.05200000000002</v>
      </c>
      <c r="G447" s="38"/>
      <c r="H447" s="43"/>
    </row>
    <row r="448" spans="1:8" s="2" customFormat="1" ht="16.8" customHeight="1">
      <c r="A448" s="38"/>
      <c r="B448" s="43"/>
      <c r="C448" s="273" t="s">
        <v>684</v>
      </c>
      <c r="D448" s="274" t="s">
        <v>685</v>
      </c>
      <c r="E448" s="275" t="s">
        <v>650</v>
      </c>
      <c r="F448" s="276">
        <v>8.2170000000000005</v>
      </c>
      <c r="G448" s="38"/>
      <c r="H448" s="43"/>
    </row>
    <row r="449" spans="1:8" s="2" customFormat="1" ht="16.8" customHeight="1">
      <c r="A449" s="38"/>
      <c r="B449" s="43"/>
      <c r="C449" s="277" t="s">
        <v>31</v>
      </c>
      <c r="D449" s="277" t="s">
        <v>801</v>
      </c>
      <c r="E449" s="20" t="s">
        <v>31</v>
      </c>
      <c r="F449" s="278">
        <v>0</v>
      </c>
      <c r="G449" s="38"/>
      <c r="H449" s="43"/>
    </row>
    <row r="450" spans="1:8" s="2" customFormat="1" ht="16.8" customHeight="1">
      <c r="A450" s="38"/>
      <c r="B450" s="43"/>
      <c r="C450" s="277" t="s">
        <v>31</v>
      </c>
      <c r="D450" s="277" t="s">
        <v>797</v>
      </c>
      <c r="E450" s="20" t="s">
        <v>31</v>
      </c>
      <c r="F450" s="278">
        <v>8.2170000000000005</v>
      </c>
      <c r="G450" s="38"/>
      <c r="H450" s="43"/>
    </row>
    <row r="451" spans="1:8" s="2" customFormat="1" ht="16.8" customHeight="1">
      <c r="A451" s="38"/>
      <c r="B451" s="43"/>
      <c r="C451" s="277" t="s">
        <v>684</v>
      </c>
      <c r="D451" s="277" t="s">
        <v>223</v>
      </c>
      <c r="E451" s="20" t="s">
        <v>31</v>
      </c>
      <c r="F451" s="278">
        <v>8.2170000000000005</v>
      </c>
      <c r="G451" s="38"/>
      <c r="H451" s="43"/>
    </row>
    <row r="452" spans="1:8" s="2" customFormat="1" ht="16.8" customHeight="1">
      <c r="A452" s="38"/>
      <c r="B452" s="43"/>
      <c r="C452" s="279" t="s">
        <v>2275</v>
      </c>
      <c r="D452" s="38"/>
      <c r="E452" s="38"/>
      <c r="F452" s="38"/>
      <c r="G452" s="38"/>
      <c r="H452" s="43"/>
    </row>
    <row r="453" spans="1:8" s="2" customFormat="1" ht="16.8" customHeight="1">
      <c r="A453" s="38"/>
      <c r="B453" s="43"/>
      <c r="C453" s="277" t="s">
        <v>803</v>
      </c>
      <c r="D453" s="277" t="s">
        <v>2287</v>
      </c>
      <c r="E453" s="20" t="s">
        <v>650</v>
      </c>
      <c r="F453" s="278">
        <v>8.2170000000000005</v>
      </c>
      <c r="G453" s="38"/>
      <c r="H453" s="43"/>
    </row>
    <row r="454" spans="1:8" s="2" customFormat="1" ht="16.8" customHeight="1">
      <c r="A454" s="38"/>
      <c r="B454" s="43"/>
      <c r="C454" s="277" t="s">
        <v>1164</v>
      </c>
      <c r="D454" s="277" t="s">
        <v>1165</v>
      </c>
      <c r="E454" s="20" t="s">
        <v>1166</v>
      </c>
      <c r="F454" s="278">
        <v>261.05200000000002</v>
      </c>
      <c r="G454" s="38"/>
      <c r="H454" s="43"/>
    </row>
    <row r="455" spans="1:8" s="2" customFormat="1" ht="16.8" customHeight="1">
      <c r="A455" s="38"/>
      <c r="B455" s="43"/>
      <c r="C455" s="273" t="s">
        <v>1197</v>
      </c>
      <c r="D455" s="274" t="s">
        <v>1198</v>
      </c>
      <c r="E455" s="275" t="s">
        <v>207</v>
      </c>
      <c r="F455" s="276">
        <v>113.53</v>
      </c>
      <c r="G455" s="38"/>
      <c r="H455" s="43"/>
    </row>
    <row r="456" spans="1:8" s="2" customFormat="1" ht="16.8" customHeight="1">
      <c r="A456" s="38"/>
      <c r="B456" s="43"/>
      <c r="C456" s="277" t="s">
        <v>31</v>
      </c>
      <c r="D456" s="277" t="s">
        <v>1360</v>
      </c>
      <c r="E456" s="20" t="s">
        <v>31</v>
      </c>
      <c r="F456" s="278">
        <v>113.53</v>
      </c>
      <c r="G456" s="38"/>
      <c r="H456" s="43"/>
    </row>
    <row r="457" spans="1:8" s="2" customFormat="1" ht="16.8" customHeight="1">
      <c r="A457" s="38"/>
      <c r="B457" s="43"/>
      <c r="C457" s="277" t="s">
        <v>1197</v>
      </c>
      <c r="D457" s="277" t="s">
        <v>223</v>
      </c>
      <c r="E457" s="20" t="s">
        <v>31</v>
      </c>
      <c r="F457" s="278">
        <v>113.53</v>
      </c>
      <c r="G457" s="38"/>
      <c r="H457" s="43"/>
    </row>
    <row r="458" spans="1:8" s="2" customFormat="1" ht="16.8" customHeight="1">
      <c r="A458" s="38"/>
      <c r="B458" s="43"/>
      <c r="C458" s="279" t="s">
        <v>2275</v>
      </c>
      <c r="D458" s="38"/>
      <c r="E458" s="38"/>
      <c r="F458" s="38"/>
      <c r="G458" s="38"/>
      <c r="H458" s="43"/>
    </row>
    <row r="459" spans="1:8" s="2" customFormat="1" ht="16.8" customHeight="1">
      <c r="A459" s="38"/>
      <c r="B459" s="43"/>
      <c r="C459" s="277" t="s">
        <v>1357</v>
      </c>
      <c r="D459" s="277" t="s">
        <v>2308</v>
      </c>
      <c r="E459" s="20" t="s">
        <v>207</v>
      </c>
      <c r="F459" s="278">
        <v>113.53</v>
      </c>
      <c r="G459" s="38"/>
      <c r="H459" s="43"/>
    </row>
    <row r="460" spans="1:8" s="2" customFormat="1" ht="16.8" customHeight="1">
      <c r="A460" s="38"/>
      <c r="B460" s="43"/>
      <c r="C460" s="277" t="s">
        <v>820</v>
      </c>
      <c r="D460" s="277" t="s">
        <v>2291</v>
      </c>
      <c r="E460" s="20" t="s">
        <v>650</v>
      </c>
      <c r="F460" s="278">
        <v>92.463999999999999</v>
      </c>
      <c r="G460" s="38"/>
      <c r="H460" s="43"/>
    </row>
    <row r="461" spans="1:8" s="2" customFormat="1" ht="16.8" customHeight="1">
      <c r="A461" s="38"/>
      <c r="B461" s="43"/>
      <c r="C461" s="277" t="s">
        <v>844</v>
      </c>
      <c r="D461" s="277" t="s">
        <v>2277</v>
      </c>
      <c r="E461" s="20" t="s">
        <v>650</v>
      </c>
      <c r="F461" s="278">
        <v>54.95</v>
      </c>
      <c r="G461" s="38"/>
      <c r="H461" s="43"/>
    </row>
    <row r="462" spans="1:8" s="2" customFormat="1" ht="16.8" customHeight="1">
      <c r="A462" s="38"/>
      <c r="B462" s="43"/>
      <c r="C462" s="277" t="s">
        <v>860</v>
      </c>
      <c r="D462" s="277" t="s">
        <v>2292</v>
      </c>
      <c r="E462" s="20" t="s">
        <v>207</v>
      </c>
      <c r="F462" s="278">
        <v>135.33000000000001</v>
      </c>
      <c r="G462" s="38"/>
      <c r="H462" s="43"/>
    </row>
    <row r="463" spans="1:8" s="2" customFormat="1" ht="16.8" customHeight="1">
      <c r="A463" s="38"/>
      <c r="B463" s="43"/>
      <c r="C463" s="277" t="s">
        <v>873</v>
      </c>
      <c r="D463" s="277" t="s">
        <v>874</v>
      </c>
      <c r="E463" s="20" t="s">
        <v>224</v>
      </c>
      <c r="F463" s="278">
        <v>135.33000000000001</v>
      </c>
      <c r="G463" s="38"/>
      <c r="H463" s="43"/>
    </row>
    <row r="464" spans="1:8" s="2" customFormat="1" ht="16.8" customHeight="1">
      <c r="A464" s="38"/>
      <c r="B464" s="43"/>
      <c r="C464" s="277" t="s">
        <v>876</v>
      </c>
      <c r="D464" s="277" t="s">
        <v>2293</v>
      </c>
      <c r="E464" s="20" t="s">
        <v>207</v>
      </c>
      <c r="F464" s="278">
        <v>135.33000000000001</v>
      </c>
      <c r="G464" s="38"/>
      <c r="H464" s="43"/>
    </row>
    <row r="465" spans="1:8" s="2" customFormat="1" ht="16.8" customHeight="1">
      <c r="A465" s="38"/>
      <c r="B465" s="43"/>
      <c r="C465" s="277" t="s">
        <v>880</v>
      </c>
      <c r="D465" s="277" t="s">
        <v>2296</v>
      </c>
      <c r="E465" s="20" t="s">
        <v>650</v>
      </c>
      <c r="F465" s="278">
        <v>13.933</v>
      </c>
      <c r="G465" s="38"/>
      <c r="H465" s="43"/>
    </row>
    <row r="466" spans="1:8" s="2" customFormat="1" ht="16.8" customHeight="1">
      <c r="A466" s="38"/>
      <c r="B466" s="43"/>
      <c r="C466" s="277" t="s">
        <v>1365</v>
      </c>
      <c r="D466" s="277" t="s">
        <v>2309</v>
      </c>
      <c r="E466" s="20" t="s">
        <v>207</v>
      </c>
      <c r="F466" s="278">
        <v>113.53</v>
      </c>
      <c r="G466" s="38"/>
      <c r="H466" s="43"/>
    </row>
    <row r="467" spans="1:8" s="2" customFormat="1" ht="16.8" customHeight="1">
      <c r="A467" s="38"/>
      <c r="B467" s="43"/>
      <c r="C467" s="277" t="s">
        <v>1120</v>
      </c>
      <c r="D467" s="277" t="s">
        <v>2298</v>
      </c>
      <c r="E467" s="20" t="s">
        <v>207</v>
      </c>
      <c r="F467" s="278">
        <v>113.53</v>
      </c>
      <c r="G467" s="38"/>
      <c r="H467" s="43"/>
    </row>
    <row r="468" spans="1:8" s="2" customFormat="1" ht="16.8" customHeight="1">
      <c r="A468" s="38"/>
      <c r="B468" s="43"/>
      <c r="C468" s="277" t="s">
        <v>1125</v>
      </c>
      <c r="D468" s="277" t="s">
        <v>2294</v>
      </c>
      <c r="E468" s="20" t="s">
        <v>207</v>
      </c>
      <c r="F468" s="278">
        <v>135.33000000000001</v>
      </c>
      <c r="G468" s="38"/>
      <c r="H468" s="43"/>
    </row>
    <row r="469" spans="1:8" s="2" customFormat="1" ht="16.8" customHeight="1">
      <c r="A469" s="38"/>
      <c r="B469" s="43"/>
      <c r="C469" s="273" t="s">
        <v>693</v>
      </c>
      <c r="D469" s="274" t="s">
        <v>694</v>
      </c>
      <c r="E469" s="275" t="s">
        <v>650</v>
      </c>
      <c r="F469" s="276">
        <v>0.74399999999999999</v>
      </c>
      <c r="G469" s="38"/>
      <c r="H469" s="43"/>
    </row>
    <row r="470" spans="1:8" s="2" customFormat="1" ht="16.8" customHeight="1">
      <c r="A470" s="38"/>
      <c r="B470" s="43"/>
      <c r="C470" s="277" t="s">
        <v>31</v>
      </c>
      <c r="D470" s="277" t="s">
        <v>915</v>
      </c>
      <c r="E470" s="20" t="s">
        <v>31</v>
      </c>
      <c r="F470" s="278">
        <v>0</v>
      </c>
      <c r="G470" s="38"/>
      <c r="H470" s="43"/>
    </row>
    <row r="471" spans="1:8" s="2" customFormat="1" ht="16.8" customHeight="1">
      <c r="A471" s="38"/>
      <c r="B471" s="43"/>
      <c r="C471" s="277" t="s">
        <v>693</v>
      </c>
      <c r="D471" s="277" t="s">
        <v>1330</v>
      </c>
      <c r="E471" s="20" t="s">
        <v>31</v>
      </c>
      <c r="F471" s="278">
        <v>0.74399999999999999</v>
      </c>
      <c r="G471" s="38"/>
      <c r="H471" s="43"/>
    </row>
    <row r="472" spans="1:8" s="2" customFormat="1" ht="16.8" customHeight="1">
      <c r="A472" s="38"/>
      <c r="B472" s="43"/>
      <c r="C472" s="279" t="s">
        <v>2275</v>
      </c>
      <c r="D472" s="38"/>
      <c r="E472" s="38"/>
      <c r="F472" s="38"/>
      <c r="G472" s="38"/>
      <c r="H472" s="43"/>
    </row>
    <row r="473" spans="1:8" s="2" customFormat="1" ht="16.8" customHeight="1">
      <c r="A473" s="38"/>
      <c r="B473" s="43"/>
      <c r="C473" s="277" t="s">
        <v>910</v>
      </c>
      <c r="D473" s="277" t="s">
        <v>2276</v>
      </c>
      <c r="E473" s="20" t="s">
        <v>650</v>
      </c>
      <c r="F473" s="278">
        <v>0.74399999999999999</v>
      </c>
      <c r="G473" s="38"/>
      <c r="H473" s="43"/>
    </row>
    <row r="474" spans="1:8" s="2" customFormat="1" ht="16.8" customHeight="1">
      <c r="A474" s="38"/>
      <c r="B474" s="43"/>
      <c r="C474" s="277" t="s">
        <v>820</v>
      </c>
      <c r="D474" s="277" t="s">
        <v>2291</v>
      </c>
      <c r="E474" s="20" t="s">
        <v>650</v>
      </c>
      <c r="F474" s="278">
        <v>92.463999999999999</v>
      </c>
      <c r="G474" s="38"/>
      <c r="H474" s="43"/>
    </row>
    <row r="475" spans="1:8" s="2" customFormat="1" ht="16.8" customHeight="1">
      <c r="A475" s="38"/>
      <c r="B475" s="43"/>
      <c r="C475" s="273" t="s">
        <v>1201</v>
      </c>
      <c r="D475" s="274" t="s">
        <v>697</v>
      </c>
      <c r="E475" s="275" t="s">
        <v>650</v>
      </c>
      <c r="F475" s="276">
        <v>3.4000000000000002E-2</v>
      </c>
      <c r="G475" s="38"/>
      <c r="H475" s="43"/>
    </row>
    <row r="476" spans="1:8" s="2" customFormat="1" ht="16.8" customHeight="1">
      <c r="A476" s="38"/>
      <c r="B476" s="43"/>
      <c r="C476" s="277" t="s">
        <v>31</v>
      </c>
      <c r="D476" s="277" t="s">
        <v>1181</v>
      </c>
      <c r="E476" s="20" t="s">
        <v>31</v>
      </c>
      <c r="F476" s="278">
        <v>0</v>
      </c>
      <c r="G476" s="38"/>
      <c r="H476" s="43"/>
    </row>
    <row r="477" spans="1:8" s="2" customFormat="1" ht="16.8" customHeight="1">
      <c r="A477" s="38"/>
      <c r="B477" s="43"/>
      <c r="C477" s="277" t="s">
        <v>31</v>
      </c>
      <c r="D477" s="277" t="s">
        <v>847</v>
      </c>
      <c r="E477" s="20" t="s">
        <v>31</v>
      </c>
      <c r="F477" s="278">
        <v>0</v>
      </c>
      <c r="G477" s="38"/>
      <c r="H477" s="43"/>
    </row>
    <row r="478" spans="1:8" s="2" customFormat="1" ht="16.8" customHeight="1">
      <c r="A478" s="38"/>
      <c r="B478" s="43"/>
      <c r="C478" s="277" t="s">
        <v>31</v>
      </c>
      <c r="D478" s="277" t="s">
        <v>848</v>
      </c>
      <c r="E478" s="20" t="s">
        <v>31</v>
      </c>
      <c r="F478" s="278">
        <v>0</v>
      </c>
      <c r="G478" s="38"/>
      <c r="H478" s="43"/>
    </row>
    <row r="479" spans="1:8" s="2" customFormat="1" ht="16.8" customHeight="1">
      <c r="A479" s="38"/>
      <c r="B479" s="43"/>
      <c r="C479" s="277" t="s">
        <v>1201</v>
      </c>
      <c r="D479" s="277" t="s">
        <v>1289</v>
      </c>
      <c r="E479" s="20" t="s">
        <v>31</v>
      </c>
      <c r="F479" s="278">
        <v>3.4000000000000002E-2</v>
      </c>
      <c r="G479" s="38"/>
      <c r="H479" s="43"/>
    </row>
    <row r="480" spans="1:8" s="2" customFormat="1" ht="16.8" customHeight="1">
      <c r="A480" s="38"/>
      <c r="B480" s="43"/>
      <c r="C480" s="279" t="s">
        <v>2275</v>
      </c>
      <c r="D480" s="38"/>
      <c r="E480" s="38"/>
      <c r="F480" s="38"/>
      <c r="G480" s="38"/>
      <c r="H480" s="43"/>
    </row>
    <row r="481" spans="1:8" s="2" customFormat="1" ht="16.8" customHeight="1">
      <c r="A481" s="38"/>
      <c r="B481" s="43"/>
      <c r="C481" s="277" t="s">
        <v>844</v>
      </c>
      <c r="D481" s="277" t="s">
        <v>2277</v>
      </c>
      <c r="E481" s="20" t="s">
        <v>650</v>
      </c>
      <c r="F481" s="278">
        <v>54.95</v>
      </c>
      <c r="G481" s="38"/>
      <c r="H481" s="43"/>
    </row>
    <row r="482" spans="1:8" s="2" customFormat="1" ht="16.8" customHeight="1">
      <c r="A482" s="38"/>
      <c r="B482" s="43"/>
      <c r="C482" s="273" t="s">
        <v>699</v>
      </c>
      <c r="D482" s="274" t="s">
        <v>1203</v>
      </c>
      <c r="E482" s="275" t="s">
        <v>700</v>
      </c>
      <c r="F482" s="276">
        <v>440.88099999999997</v>
      </c>
      <c r="G482" s="38"/>
      <c r="H482" s="43"/>
    </row>
    <row r="483" spans="1:8" s="2" customFormat="1" ht="16.8" customHeight="1">
      <c r="A483" s="38"/>
      <c r="B483" s="43"/>
      <c r="C483" s="277" t="s">
        <v>31</v>
      </c>
      <c r="D483" s="277" t="s">
        <v>1251</v>
      </c>
      <c r="E483" s="20" t="s">
        <v>31</v>
      </c>
      <c r="F483" s="278">
        <v>322.42500000000001</v>
      </c>
      <c r="G483" s="38"/>
      <c r="H483" s="43"/>
    </row>
    <row r="484" spans="1:8" s="2" customFormat="1" ht="16.8" customHeight="1">
      <c r="A484" s="38"/>
      <c r="B484" s="43"/>
      <c r="C484" s="277" t="s">
        <v>31</v>
      </c>
      <c r="D484" s="277" t="s">
        <v>1252</v>
      </c>
      <c r="E484" s="20" t="s">
        <v>31</v>
      </c>
      <c r="F484" s="278">
        <v>76.376000000000005</v>
      </c>
      <c r="G484" s="38"/>
      <c r="H484" s="43"/>
    </row>
    <row r="485" spans="1:8" s="2" customFormat="1" ht="16.8" customHeight="1">
      <c r="A485" s="38"/>
      <c r="B485" s="43"/>
      <c r="C485" s="277" t="s">
        <v>31</v>
      </c>
      <c r="D485" s="277" t="s">
        <v>1253</v>
      </c>
      <c r="E485" s="20" t="s">
        <v>31</v>
      </c>
      <c r="F485" s="278">
        <v>42.08</v>
      </c>
      <c r="G485" s="38"/>
      <c r="H485" s="43"/>
    </row>
    <row r="486" spans="1:8" s="2" customFormat="1" ht="16.8" customHeight="1">
      <c r="A486" s="38"/>
      <c r="B486" s="43"/>
      <c r="C486" s="277" t="s">
        <v>699</v>
      </c>
      <c r="D486" s="277" t="s">
        <v>223</v>
      </c>
      <c r="E486" s="20" t="s">
        <v>31</v>
      </c>
      <c r="F486" s="278">
        <v>440.88099999999997</v>
      </c>
      <c r="G486" s="38"/>
      <c r="H486" s="43"/>
    </row>
    <row r="487" spans="1:8" s="2" customFormat="1" ht="16.8" customHeight="1">
      <c r="A487" s="38"/>
      <c r="B487" s="43"/>
      <c r="C487" s="279" t="s">
        <v>2275</v>
      </c>
      <c r="D487" s="38"/>
      <c r="E487" s="38"/>
      <c r="F487" s="38"/>
      <c r="G487" s="38"/>
      <c r="H487" s="43"/>
    </row>
    <row r="488" spans="1:8" s="2" customFormat="1" ht="16.8" customHeight="1">
      <c r="A488" s="38"/>
      <c r="B488" s="43"/>
      <c r="C488" s="277" t="s">
        <v>768</v>
      </c>
      <c r="D488" s="277" t="s">
        <v>2300</v>
      </c>
      <c r="E488" s="20" t="s">
        <v>700</v>
      </c>
      <c r="F488" s="278">
        <v>440.88099999999997</v>
      </c>
      <c r="G488" s="38"/>
      <c r="H488" s="43"/>
    </row>
    <row r="489" spans="1:8" s="2" customFormat="1" ht="16.8" customHeight="1">
      <c r="A489" s="38"/>
      <c r="B489" s="43"/>
      <c r="C489" s="277" t="s">
        <v>780</v>
      </c>
      <c r="D489" s="277" t="s">
        <v>2301</v>
      </c>
      <c r="E489" s="20" t="s">
        <v>700</v>
      </c>
      <c r="F489" s="278">
        <v>440.88099999999997</v>
      </c>
      <c r="G489" s="38"/>
      <c r="H489" s="43"/>
    </row>
    <row r="490" spans="1:8" s="2" customFormat="1" ht="16.8" customHeight="1">
      <c r="A490" s="38"/>
      <c r="B490" s="43"/>
      <c r="C490" s="273" t="s">
        <v>704</v>
      </c>
      <c r="D490" s="274" t="s">
        <v>705</v>
      </c>
      <c r="E490" s="275" t="s">
        <v>650</v>
      </c>
      <c r="F490" s="276">
        <v>15.874000000000001</v>
      </c>
      <c r="G490" s="38"/>
      <c r="H490" s="43"/>
    </row>
    <row r="491" spans="1:8" s="2" customFormat="1" ht="16.8" customHeight="1">
      <c r="A491" s="38"/>
      <c r="B491" s="43"/>
      <c r="C491" s="277" t="s">
        <v>31</v>
      </c>
      <c r="D491" s="277" t="s">
        <v>823</v>
      </c>
      <c r="E491" s="20" t="s">
        <v>31</v>
      </c>
      <c r="F491" s="278">
        <v>0</v>
      </c>
      <c r="G491" s="38"/>
      <c r="H491" s="43"/>
    </row>
    <row r="492" spans="1:8" s="2" customFormat="1" ht="16.8" customHeight="1">
      <c r="A492" s="38"/>
      <c r="B492" s="43"/>
      <c r="C492" s="277" t="s">
        <v>31</v>
      </c>
      <c r="D492" s="277" t="s">
        <v>1266</v>
      </c>
      <c r="E492" s="20" t="s">
        <v>31</v>
      </c>
      <c r="F492" s="278">
        <v>0</v>
      </c>
      <c r="G492" s="38"/>
      <c r="H492" s="43"/>
    </row>
    <row r="493" spans="1:8" s="2" customFormat="1" ht="16.8" customHeight="1">
      <c r="A493" s="38"/>
      <c r="B493" s="43"/>
      <c r="C493" s="277" t="s">
        <v>31</v>
      </c>
      <c r="D493" s="277" t="s">
        <v>1267</v>
      </c>
      <c r="E493" s="20" t="s">
        <v>31</v>
      </c>
      <c r="F493" s="278">
        <v>29.67</v>
      </c>
      <c r="G493" s="38"/>
      <c r="H493" s="43"/>
    </row>
    <row r="494" spans="1:8" s="2" customFormat="1" ht="16.8" customHeight="1">
      <c r="A494" s="38"/>
      <c r="B494" s="43"/>
      <c r="C494" s="277" t="s">
        <v>31</v>
      </c>
      <c r="D494" s="277" t="s">
        <v>1268</v>
      </c>
      <c r="E494" s="20" t="s">
        <v>31</v>
      </c>
      <c r="F494" s="278">
        <v>-4.3040000000000003</v>
      </c>
      <c r="G494" s="38"/>
      <c r="H494" s="43"/>
    </row>
    <row r="495" spans="1:8" s="2" customFormat="1" ht="16.8" customHeight="1">
      <c r="A495" s="38"/>
      <c r="B495" s="43"/>
      <c r="C495" s="277" t="s">
        <v>31</v>
      </c>
      <c r="D495" s="277" t="s">
        <v>827</v>
      </c>
      <c r="E495" s="20" t="s">
        <v>31</v>
      </c>
      <c r="F495" s="278">
        <v>-6.3410000000000002</v>
      </c>
      <c r="G495" s="38"/>
      <c r="H495" s="43"/>
    </row>
    <row r="496" spans="1:8" s="2" customFormat="1" ht="16.8" customHeight="1">
      <c r="A496" s="38"/>
      <c r="B496" s="43"/>
      <c r="C496" s="277" t="s">
        <v>31</v>
      </c>
      <c r="D496" s="277" t="s">
        <v>1269</v>
      </c>
      <c r="E496" s="20" t="s">
        <v>31</v>
      </c>
      <c r="F496" s="278">
        <v>-0.60299999999999998</v>
      </c>
      <c r="G496" s="38"/>
      <c r="H496" s="43"/>
    </row>
    <row r="497" spans="1:8" s="2" customFormat="1" ht="16.8" customHeight="1">
      <c r="A497" s="38"/>
      <c r="B497" s="43"/>
      <c r="C497" s="277" t="s">
        <v>31</v>
      </c>
      <c r="D497" s="277" t="s">
        <v>1270</v>
      </c>
      <c r="E497" s="20" t="s">
        <v>31</v>
      </c>
      <c r="F497" s="278">
        <v>-2.548</v>
      </c>
      <c r="G497" s="38"/>
      <c r="H497" s="43"/>
    </row>
    <row r="498" spans="1:8" s="2" customFormat="1" ht="16.8" customHeight="1">
      <c r="A498" s="38"/>
      <c r="B498" s="43"/>
      <c r="C498" s="277" t="s">
        <v>704</v>
      </c>
      <c r="D498" s="277" t="s">
        <v>503</v>
      </c>
      <c r="E498" s="20" t="s">
        <v>31</v>
      </c>
      <c r="F498" s="278">
        <v>15.874000000000001</v>
      </c>
      <c r="G498" s="38"/>
      <c r="H498" s="43"/>
    </row>
    <row r="499" spans="1:8" s="2" customFormat="1" ht="16.8" customHeight="1">
      <c r="A499" s="38"/>
      <c r="B499" s="43"/>
      <c r="C499" s="279" t="s">
        <v>2275</v>
      </c>
      <c r="D499" s="38"/>
      <c r="E499" s="38"/>
      <c r="F499" s="38"/>
      <c r="G499" s="38"/>
      <c r="H499" s="43"/>
    </row>
    <row r="500" spans="1:8" s="2" customFormat="1" ht="16.8" customHeight="1">
      <c r="A500" s="38"/>
      <c r="B500" s="43"/>
      <c r="C500" s="277" t="s">
        <v>820</v>
      </c>
      <c r="D500" s="277" t="s">
        <v>2291</v>
      </c>
      <c r="E500" s="20" t="s">
        <v>650</v>
      </c>
      <c r="F500" s="278">
        <v>92.463999999999999</v>
      </c>
      <c r="G500" s="38"/>
      <c r="H500" s="43"/>
    </row>
    <row r="501" spans="1:8" s="2" customFormat="1" ht="16.8" customHeight="1">
      <c r="A501" s="38"/>
      <c r="B501" s="43"/>
      <c r="C501" s="277" t="s">
        <v>786</v>
      </c>
      <c r="D501" s="277" t="s">
        <v>2280</v>
      </c>
      <c r="E501" s="20" t="s">
        <v>650</v>
      </c>
      <c r="F501" s="278">
        <v>314.08800000000002</v>
      </c>
      <c r="G501" s="38"/>
      <c r="H501" s="43"/>
    </row>
    <row r="502" spans="1:8" s="2" customFormat="1" ht="16.8" customHeight="1">
      <c r="A502" s="38"/>
      <c r="B502" s="43"/>
      <c r="C502" s="277" t="s">
        <v>806</v>
      </c>
      <c r="D502" s="277" t="s">
        <v>2282</v>
      </c>
      <c r="E502" s="20" t="s">
        <v>650</v>
      </c>
      <c r="F502" s="278">
        <v>303.315</v>
      </c>
      <c r="G502" s="38"/>
      <c r="H502" s="43"/>
    </row>
    <row r="503" spans="1:8" s="2" customFormat="1" ht="16.8" customHeight="1">
      <c r="A503" s="38"/>
      <c r="B503" s="43"/>
      <c r="C503" s="277" t="s">
        <v>815</v>
      </c>
      <c r="D503" s="277" t="s">
        <v>2283</v>
      </c>
      <c r="E503" s="20" t="s">
        <v>650</v>
      </c>
      <c r="F503" s="278">
        <v>311.53199999999998</v>
      </c>
      <c r="G503" s="38"/>
      <c r="H503" s="43"/>
    </row>
    <row r="504" spans="1:8" s="2" customFormat="1" ht="16.8" customHeight="1">
      <c r="A504" s="38"/>
      <c r="B504" s="43"/>
      <c r="C504" s="277" t="s">
        <v>840</v>
      </c>
      <c r="D504" s="277" t="s">
        <v>841</v>
      </c>
      <c r="E504" s="20" t="s">
        <v>360</v>
      </c>
      <c r="F504" s="278">
        <v>156.63200000000001</v>
      </c>
      <c r="G504" s="38"/>
      <c r="H504" s="43"/>
    </row>
    <row r="505" spans="1:8" s="2" customFormat="1" ht="16.8" customHeight="1">
      <c r="A505" s="38"/>
      <c r="B505" s="43"/>
      <c r="C505" s="273" t="s">
        <v>1206</v>
      </c>
      <c r="D505" s="274" t="s">
        <v>1207</v>
      </c>
      <c r="E505" s="275" t="s">
        <v>650</v>
      </c>
      <c r="F505" s="276">
        <v>8.3580000000000005</v>
      </c>
      <c r="G505" s="38"/>
      <c r="H505" s="43"/>
    </row>
    <row r="506" spans="1:8" s="2" customFormat="1" ht="16.8" customHeight="1">
      <c r="A506" s="38"/>
      <c r="B506" s="43"/>
      <c r="C506" s="277" t="s">
        <v>31</v>
      </c>
      <c r="D506" s="277" t="s">
        <v>1271</v>
      </c>
      <c r="E506" s="20" t="s">
        <v>31</v>
      </c>
      <c r="F506" s="278">
        <v>0</v>
      </c>
      <c r="G506" s="38"/>
      <c r="H506" s="43"/>
    </row>
    <row r="507" spans="1:8" s="2" customFormat="1" ht="16.8" customHeight="1">
      <c r="A507" s="38"/>
      <c r="B507" s="43"/>
      <c r="C507" s="277" t="s">
        <v>31</v>
      </c>
      <c r="D507" s="277" t="s">
        <v>1272</v>
      </c>
      <c r="E507" s="20" t="s">
        <v>31</v>
      </c>
      <c r="F507" s="278">
        <v>14.32</v>
      </c>
      <c r="G507" s="38"/>
      <c r="H507" s="43"/>
    </row>
    <row r="508" spans="1:8" s="2" customFormat="1" ht="16.8" customHeight="1">
      <c r="A508" s="38"/>
      <c r="B508" s="43"/>
      <c r="C508" s="277" t="s">
        <v>31</v>
      </c>
      <c r="D508" s="277" t="s">
        <v>1273</v>
      </c>
      <c r="E508" s="20" t="s">
        <v>31</v>
      </c>
      <c r="F508" s="278">
        <v>-1</v>
      </c>
      <c r="G508" s="38"/>
      <c r="H508" s="43"/>
    </row>
    <row r="509" spans="1:8" s="2" customFormat="1" ht="16.8" customHeight="1">
      <c r="A509" s="38"/>
      <c r="B509" s="43"/>
      <c r="C509" s="277" t="s">
        <v>31</v>
      </c>
      <c r="D509" s="277" t="s">
        <v>1274</v>
      </c>
      <c r="E509" s="20" t="s">
        <v>31</v>
      </c>
      <c r="F509" s="278">
        <v>-3.141</v>
      </c>
      <c r="G509" s="38"/>
      <c r="H509" s="43"/>
    </row>
    <row r="510" spans="1:8" s="2" customFormat="1" ht="16.8" customHeight="1">
      <c r="A510" s="38"/>
      <c r="B510" s="43"/>
      <c r="C510" s="277" t="s">
        <v>31</v>
      </c>
      <c r="D510" s="277" t="s">
        <v>1275</v>
      </c>
      <c r="E510" s="20" t="s">
        <v>31</v>
      </c>
      <c r="F510" s="278">
        <v>-0.29899999999999999</v>
      </c>
      <c r="G510" s="38"/>
      <c r="H510" s="43"/>
    </row>
    <row r="511" spans="1:8" s="2" customFormat="1" ht="16.8" customHeight="1">
      <c r="A511" s="38"/>
      <c r="B511" s="43"/>
      <c r="C511" s="277" t="s">
        <v>31</v>
      </c>
      <c r="D511" s="277" t="s">
        <v>1276</v>
      </c>
      <c r="E511" s="20" t="s">
        <v>31</v>
      </c>
      <c r="F511" s="278">
        <v>-1.522</v>
      </c>
      <c r="G511" s="38"/>
      <c r="H511" s="43"/>
    </row>
    <row r="512" spans="1:8" s="2" customFormat="1" ht="16.8" customHeight="1">
      <c r="A512" s="38"/>
      <c r="B512" s="43"/>
      <c r="C512" s="277" t="s">
        <v>1206</v>
      </c>
      <c r="D512" s="277" t="s">
        <v>503</v>
      </c>
      <c r="E512" s="20" t="s">
        <v>31</v>
      </c>
      <c r="F512" s="278">
        <v>8.3580000000000005</v>
      </c>
      <c r="G512" s="38"/>
      <c r="H512" s="43"/>
    </row>
    <row r="513" spans="1:8" s="2" customFormat="1" ht="16.8" customHeight="1">
      <c r="A513" s="38"/>
      <c r="B513" s="43"/>
      <c r="C513" s="279" t="s">
        <v>2275</v>
      </c>
      <c r="D513" s="38"/>
      <c r="E513" s="38"/>
      <c r="F513" s="38"/>
      <c r="G513" s="38"/>
      <c r="H513" s="43"/>
    </row>
    <row r="514" spans="1:8" s="2" customFormat="1" ht="16.8" customHeight="1">
      <c r="A514" s="38"/>
      <c r="B514" s="43"/>
      <c r="C514" s="277" t="s">
        <v>820</v>
      </c>
      <c r="D514" s="277" t="s">
        <v>2291</v>
      </c>
      <c r="E514" s="20" t="s">
        <v>650</v>
      </c>
      <c r="F514" s="278">
        <v>92.463999999999999</v>
      </c>
      <c r="G514" s="38"/>
      <c r="H514" s="43"/>
    </row>
    <row r="515" spans="1:8" s="2" customFormat="1" ht="16.8" customHeight="1">
      <c r="A515" s="38"/>
      <c r="B515" s="43"/>
      <c r="C515" s="277" t="s">
        <v>786</v>
      </c>
      <c r="D515" s="277" t="s">
        <v>2280</v>
      </c>
      <c r="E515" s="20" t="s">
        <v>650</v>
      </c>
      <c r="F515" s="278">
        <v>314.08800000000002</v>
      </c>
      <c r="G515" s="38"/>
      <c r="H515" s="43"/>
    </row>
    <row r="516" spans="1:8" s="2" customFormat="1" ht="16.8" customHeight="1">
      <c r="A516" s="38"/>
      <c r="B516" s="43"/>
      <c r="C516" s="277" t="s">
        <v>798</v>
      </c>
      <c r="D516" s="277" t="s">
        <v>2281</v>
      </c>
      <c r="E516" s="20" t="s">
        <v>650</v>
      </c>
      <c r="F516" s="278">
        <v>145.34299999999999</v>
      </c>
      <c r="G516" s="38"/>
      <c r="H516" s="43"/>
    </row>
    <row r="517" spans="1:8" s="2" customFormat="1" ht="16.8" customHeight="1">
      <c r="A517" s="38"/>
      <c r="B517" s="43"/>
      <c r="C517" s="277" t="s">
        <v>806</v>
      </c>
      <c r="D517" s="277" t="s">
        <v>2282</v>
      </c>
      <c r="E517" s="20" t="s">
        <v>650</v>
      </c>
      <c r="F517" s="278">
        <v>303.315</v>
      </c>
      <c r="G517" s="38"/>
      <c r="H517" s="43"/>
    </row>
    <row r="518" spans="1:8" s="2" customFormat="1" ht="16.8" customHeight="1">
      <c r="A518" s="38"/>
      <c r="B518" s="43"/>
      <c r="C518" s="273" t="s">
        <v>1209</v>
      </c>
      <c r="D518" s="274" t="s">
        <v>708</v>
      </c>
      <c r="E518" s="275" t="s">
        <v>650</v>
      </c>
      <c r="F518" s="276">
        <v>62.442</v>
      </c>
      <c r="G518" s="38"/>
      <c r="H518" s="43"/>
    </row>
    <row r="519" spans="1:8" s="2" customFormat="1" ht="16.8" customHeight="1">
      <c r="A519" s="38"/>
      <c r="B519" s="43"/>
      <c r="C519" s="277" t="s">
        <v>31</v>
      </c>
      <c r="D519" s="277" t="s">
        <v>1277</v>
      </c>
      <c r="E519" s="20" t="s">
        <v>31</v>
      </c>
      <c r="F519" s="278">
        <v>0</v>
      </c>
      <c r="G519" s="38"/>
      <c r="H519" s="43"/>
    </row>
    <row r="520" spans="1:8" s="2" customFormat="1" ht="16.8" customHeight="1">
      <c r="A520" s="38"/>
      <c r="B520" s="43"/>
      <c r="C520" s="277" t="s">
        <v>31</v>
      </c>
      <c r="D520" s="277" t="s">
        <v>1278</v>
      </c>
      <c r="E520" s="20" t="s">
        <v>31</v>
      </c>
      <c r="F520" s="278">
        <v>120.342</v>
      </c>
      <c r="G520" s="38"/>
      <c r="H520" s="43"/>
    </row>
    <row r="521" spans="1:8" s="2" customFormat="1" ht="16.8" customHeight="1">
      <c r="A521" s="38"/>
      <c r="B521" s="43"/>
      <c r="C521" s="277" t="s">
        <v>31</v>
      </c>
      <c r="D521" s="277" t="s">
        <v>1279</v>
      </c>
      <c r="E521" s="20" t="s">
        <v>31</v>
      </c>
      <c r="F521" s="278">
        <v>-11.353</v>
      </c>
      <c r="G521" s="38"/>
      <c r="H521" s="43"/>
    </row>
    <row r="522" spans="1:8" s="2" customFormat="1" ht="16.8" customHeight="1">
      <c r="A522" s="38"/>
      <c r="B522" s="43"/>
      <c r="C522" s="277" t="s">
        <v>31</v>
      </c>
      <c r="D522" s="277" t="s">
        <v>1280</v>
      </c>
      <c r="E522" s="20" t="s">
        <v>31</v>
      </c>
      <c r="F522" s="278">
        <v>-45.468000000000004</v>
      </c>
      <c r="G522" s="38"/>
      <c r="H522" s="43"/>
    </row>
    <row r="523" spans="1:8" s="2" customFormat="1" ht="16.8" customHeight="1">
      <c r="A523" s="38"/>
      <c r="B523" s="43"/>
      <c r="C523" s="277" t="s">
        <v>31</v>
      </c>
      <c r="D523" s="277" t="s">
        <v>1281</v>
      </c>
      <c r="E523" s="20" t="s">
        <v>31</v>
      </c>
      <c r="F523" s="278">
        <v>-1.079</v>
      </c>
      <c r="G523" s="38"/>
      <c r="H523" s="43"/>
    </row>
    <row r="524" spans="1:8" s="2" customFormat="1" ht="16.8" customHeight="1">
      <c r="A524" s="38"/>
      <c r="B524" s="43"/>
      <c r="C524" s="277" t="s">
        <v>1209</v>
      </c>
      <c r="D524" s="277" t="s">
        <v>503</v>
      </c>
      <c r="E524" s="20" t="s">
        <v>31</v>
      </c>
      <c r="F524" s="278">
        <v>62.442</v>
      </c>
      <c r="G524" s="38"/>
      <c r="H524" s="43"/>
    </row>
    <row r="525" spans="1:8" s="2" customFormat="1" ht="16.8" customHeight="1">
      <c r="A525" s="38"/>
      <c r="B525" s="43"/>
      <c r="C525" s="279" t="s">
        <v>2275</v>
      </c>
      <c r="D525" s="38"/>
      <c r="E525" s="38"/>
      <c r="F525" s="38"/>
      <c r="G525" s="38"/>
      <c r="H525" s="43"/>
    </row>
    <row r="526" spans="1:8" s="2" customFormat="1" ht="16.8" customHeight="1">
      <c r="A526" s="38"/>
      <c r="B526" s="43"/>
      <c r="C526" s="277" t="s">
        <v>820</v>
      </c>
      <c r="D526" s="277" t="s">
        <v>2291</v>
      </c>
      <c r="E526" s="20" t="s">
        <v>650</v>
      </c>
      <c r="F526" s="278">
        <v>92.463999999999999</v>
      </c>
      <c r="G526" s="38"/>
      <c r="H526" s="43"/>
    </row>
    <row r="527" spans="1:8" s="2" customFormat="1" ht="16.8" customHeight="1">
      <c r="A527" s="38"/>
      <c r="B527" s="43"/>
      <c r="C527" s="277" t="s">
        <v>786</v>
      </c>
      <c r="D527" s="277" t="s">
        <v>2280</v>
      </c>
      <c r="E527" s="20" t="s">
        <v>650</v>
      </c>
      <c r="F527" s="278">
        <v>314.08800000000002</v>
      </c>
      <c r="G527" s="38"/>
      <c r="H527" s="43"/>
    </row>
    <row r="528" spans="1:8" s="2" customFormat="1" ht="16.8" customHeight="1">
      <c r="A528" s="38"/>
      <c r="B528" s="43"/>
      <c r="C528" s="277" t="s">
        <v>806</v>
      </c>
      <c r="D528" s="277" t="s">
        <v>2282</v>
      </c>
      <c r="E528" s="20" t="s">
        <v>650</v>
      </c>
      <c r="F528" s="278">
        <v>303.315</v>
      </c>
      <c r="G528" s="38"/>
      <c r="H528" s="43"/>
    </row>
    <row r="529" spans="1:8" s="2" customFormat="1" ht="16.8" customHeight="1">
      <c r="A529" s="38"/>
      <c r="B529" s="43"/>
      <c r="C529" s="277" t="s">
        <v>815</v>
      </c>
      <c r="D529" s="277" t="s">
        <v>2283</v>
      </c>
      <c r="E529" s="20" t="s">
        <v>650</v>
      </c>
      <c r="F529" s="278">
        <v>311.53199999999998</v>
      </c>
      <c r="G529" s="38"/>
      <c r="H529" s="43"/>
    </row>
    <row r="530" spans="1:8" s="2" customFormat="1" ht="16.8" customHeight="1">
      <c r="A530" s="38"/>
      <c r="B530" s="43"/>
      <c r="C530" s="277" t="s">
        <v>840</v>
      </c>
      <c r="D530" s="277" t="s">
        <v>841</v>
      </c>
      <c r="E530" s="20" t="s">
        <v>360</v>
      </c>
      <c r="F530" s="278">
        <v>156.63200000000001</v>
      </c>
      <c r="G530" s="38"/>
      <c r="H530" s="43"/>
    </row>
    <row r="531" spans="1:8" s="2" customFormat="1" ht="16.8" customHeight="1">
      <c r="A531" s="38"/>
      <c r="B531" s="43"/>
      <c r="C531" s="273" t="s">
        <v>1211</v>
      </c>
      <c r="D531" s="274" t="s">
        <v>1212</v>
      </c>
      <c r="E531" s="275" t="s">
        <v>650</v>
      </c>
      <c r="F531" s="276">
        <v>2.415</v>
      </c>
      <c r="G531" s="38"/>
      <c r="H531" s="43"/>
    </row>
    <row r="532" spans="1:8" s="2" customFormat="1" ht="16.8" customHeight="1">
      <c r="A532" s="38"/>
      <c r="B532" s="43"/>
      <c r="C532" s="277" t="s">
        <v>31</v>
      </c>
      <c r="D532" s="277" t="s">
        <v>1283</v>
      </c>
      <c r="E532" s="20" t="s">
        <v>31</v>
      </c>
      <c r="F532" s="278">
        <v>0</v>
      </c>
      <c r="G532" s="38"/>
      <c r="H532" s="43"/>
    </row>
    <row r="533" spans="1:8" s="2" customFormat="1" ht="16.8" customHeight="1">
      <c r="A533" s="38"/>
      <c r="B533" s="43"/>
      <c r="C533" s="277" t="s">
        <v>1211</v>
      </c>
      <c r="D533" s="277" t="s">
        <v>1284</v>
      </c>
      <c r="E533" s="20" t="s">
        <v>31</v>
      </c>
      <c r="F533" s="278">
        <v>2.415</v>
      </c>
      <c r="G533" s="38"/>
      <c r="H533" s="43"/>
    </row>
    <row r="534" spans="1:8" s="2" customFormat="1" ht="16.8" customHeight="1">
      <c r="A534" s="38"/>
      <c r="B534" s="43"/>
      <c r="C534" s="279" t="s">
        <v>2275</v>
      </c>
      <c r="D534" s="38"/>
      <c r="E534" s="38"/>
      <c r="F534" s="38"/>
      <c r="G534" s="38"/>
      <c r="H534" s="43"/>
    </row>
    <row r="535" spans="1:8" s="2" customFormat="1" ht="16.8" customHeight="1">
      <c r="A535" s="38"/>
      <c r="B535" s="43"/>
      <c r="C535" s="277" t="s">
        <v>820</v>
      </c>
      <c r="D535" s="277" t="s">
        <v>2291</v>
      </c>
      <c r="E535" s="20" t="s">
        <v>650</v>
      </c>
      <c r="F535" s="278">
        <v>92.463999999999999</v>
      </c>
      <c r="G535" s="38"/>
      <c r="H535" s="43"/>
    </row>
    <row r="536" spans="1:8" s="2" customFormat="1" ht="16.8" customHeight="1">
      <c r="A536" s="38"/>
      <c r="B536" s="43"/>
      <c r="C536" s="277" t="s">
        <v>786</v>
      </c>
      <c r="D536" s="277" t="s">
        <v>2280</v>
      </c>
      <c r="E536" s="20" t="s">
        <v>650</v>
      </c>
      <c r="F536" s="278">
        <v>314.08800000000002</v>
      </c>
      <c r="G536" s="38"/>
      <c r="H536" s="43"/>
    </row>
    <row r="537" spans="1:8" s="2" customFormat="1" ht="16.8" customHeight="1">
      <c r="A537" s="38"/>
      <c r="B537" s="43"/>
      <c r="C537" s="277" t="s">
        <v>798</v>
      </c>
      <c r="D537" s="277" t="s">
        <v>2281</v>
      </c>
      <c r="E537" s="20" t="s">
        <v>650</v>
      </c>
      <c r="F537" s="278">
        <v>145.34299999999999</v>
      </c>
      <c r="G537" s="38"/>
      <c r="H537" s="43"/>
    </row>
    <row r="538" spans="1:8" s="2" customFormat="1" ht="16.8" customHeight="1">
      <c r="A538" s="38"/>
      <c r="B538" s="43"/>
      <c r="C538" s="277" t="s">
        <v>806</v>
      </c>
      <c r="D538" s="277" t="s">
        <v>2282</v>
      </c>
      <c r="E538" s="20" t="s">
        <v>650</v>
      </c>
      <c r="F538" s="278">
        <v>303.315</v>
      </c>
      <c r="G538" s="38"/>
      <c r="H538" s="43"/>
    </row>
    <row r="539" spans="1:8" s="2" customFormat="1" ht="26.4" customHeight="1">
      <c r="A539" s="38"/>
      <c r="B539" s="43"/>
      <c r="C539" s="272" t="s">
        <v>2310</v>
      </c>
      <c r="D539" s="272" t="s">
        <v>116</v>
      </c>
      <c r="E539" s="38"/>
      <c r="F539" s="38"/>
      <c r="G539" s="38"/>
      <c r="H539" s="43"/>
    </row>
    <row r="540" spans="1:8" s="2" customFormat="1" ht="16.8" customHeight="1">
      <c r="A540" s="38"/>
      <c r="B540" s="43"/>
      <c r="C540" s="273" t="s">
        <v>1848</v>
      </c>
      <c r="D540" s="274" t="s">
        <v>1848</v>
      </c>
      <c r="E540" s="275" t="s">
        <v>31</v>
      </c>
      <c r="F540" s="276">
        <v>12.5</v>
      </c>
      <c r="G540" s="38"/>
      <c r="H540" s="43"/>
    </row>
    <row r="541" spans="1:8" s="2" customFormat="1" ht="16.8" customHeight="1">
      <c r="A541" s="38"/>
      <c r="B541" s="43"/>
      <c r="C541" s="277" t="s">
        <v>31</v>
      </c>
      <c r="D541" s="277" t="s">
        <v>1839</v>
      </c>
      <c r="E541" s="20" t="s">
        <v>31</v>
      </c>
      <c r="F541" s="278">
        <v>0</v>
      </c>
      <c r="G541" s="38"/>
      <c r="H541" s="43"/>
    </row>
    <row r="542" spans="1:8" s="2" customFormat="1" ht="16.8" customHeight="1">
      <c r="A542" s="38"/>
      <c r="B542" s="43"/>
      <c r="C542" s="277" t="s">
        <v>31</v>
      </c>
      <c r="D542" s="277" t="s">
        <v>1840</v>
      </c>
      <c r="E542" s="20" t="s">
        <v>31</v>
      </c>
      <c r="F542" s="278">
        <v>0</v>
      </c>
      <c r="G542" s="38"/>
      <c r="H542" s="43"/>
    </row>
    <row r="543" spans="1:8" s="2" customFormat="1" ht="16.8" customHeight="1">
      <c r="A543" s="38"/>
      <c r="B543" s="43"/>
      <c r="C543" s="277" t="s">
        <v>31</v>
      </c>
      <c r="D543" s="277" t="s">
        <v>1847</v>
      </c>
      <c r="E543" s="20" t="s">
        <v>31</v>
      </c>
      <c r="F543" s="278">
        <v>0</v>
      </c>
      <c r="G543" s="38"/>
      <c r="H543" s="43"/>
    </row>
    <row r="544" spans="1:8" s="2" customFormat="1" ht="16.8" customHeight="1">
      <c r="A544" s="38"/>
      <c r="B544" s="43"/>
      <c r="C544" s="277" t="s">
        <v>1848</v>
      </c>
      <c r="D544" s="277" t="s">
        <v>1849</v>
      </c>
      <c r="E544" s="20" t="s">
        <v>31</v>
      </c>
      <c r="F544" s="278">
        <v>12.5</v>
      </c>
      <c r="G544" s="38"/>
      <c r="H544" s="43"/>
    </row>
    <row r="545" spans="1:8" s="2" customFormat="1" ht="16.8" customHeight="1">
      <c r="A545" s="38"/>
      <c r="B545" s="43"/>
      <c r="C545" s="273" t="s">
        <v>1852</v>
      </c>
      <c r="D545" s="274" t="s">
        <v>1852</v>
      </c>
      <c r="E545" s="275" t="s">
        <v>31</v>
      </c>
      <c r="F545" s="276">
        <v>12.5</v>
      </c>
      <c r="G545" s="38"/>
      <c r="H545" s="43"/>
    </row>
    <row r="546" spans="1:8" s="2" customFormat="1" ht="16.8" customHeight="1">
      <c r="A546" s="38"/>
      <c r="B546" s="43"/>
      <c r="C546" s="277" t="s">
        <v>31</v>
      </c>
      <c r="D546" s="277" t="s">
        <v>1839</v>
      </c>
      <c r="E546" s="20" t="s">
        <v>31</v>
      </c>
      <c r="F546" s="278">
        <v>0</v>
      </c>
      <c r="G546" s="38"/>
      <c r="H546" s="43"/>
    </row>
    <row r="547" spans="1:8" s="2" customFormat="1" ht="16.8" customHeight="1">
      <c r="A547" s="38"/>
      <c r="B547" s="43"/>
      <c r="C547" s="277" t="s">
        <v>31</v>
      </c>
      <c r="D547" s="277" t="s">
        <v>1840</v>
      </c>
      <c r="E547" s="20" t="s">
        <v>31</v>
      </c>
      <c r="F547" s="278">
        <v>0</v>
      </c>
      <c r="G547" s="38"/>
      <c r="H547" s="43"/>
    </row>
    <row r="548" spans="1:8" s="2" customFormat="1" ht="16.8" customHeight="1">
      <c r="A548" s="38"/>
      <c r="B548" s="43"/>
      <c r="C548" s="277" t="s">
        <v>31</v>
      </c>
      <c r="D548" s="277" t="s">
        <v>1847</v>
      </c>
      <c r="E548" s="20" t="s">
        <v>31</v>
      </c>
      <c r="F548" s="278">
        <v>0</v>
      </c>
      <c r="G548" s="38"/>
      <c r="H548" s="43"/>
    </row>
    <row r="549" spans="1:8" s="2" customFormat="1" ht="16.8" customHeight="1">
      <c r="A549" s="38"/>
      <c r="B549" s="43"/>
      <c r="C549" s="277" t="s">
        <v>1852</v>
      </c>
      <c r="D549" s="277" t="s">
        <v>1849</v>
      </c>
      <c r="E549" s="20" t="s">
        <v>31</v>
      </c>
      <c r="F549" s="278">
        <v>12.5</v>
      </c>
      <c r="G549" s="38"/>
      <c r="H549" s="43"/>
    </row>
    <row r="550" spans="1:8" s="2" customFormat="1" ht="16.8" customHeight="1">
      <c r="A550" s="38"/>
      <c r="B550" s="43"/>
      <c r="C550" s="273" t="s">
        <v>1882</v>
      </c>
      <c r="D550" s="274" t="s">
        <v>1882</v>
      </c>
      <c r="E550" s="275" t="s">
        <v>31</v>
      </c>
      <c r="F550" s="276">
        <v>106.395</v>
      </c>
      <c r="G550" s="38"/>
      <c r="H550" s="43"/>
    </row>
    <row r="551" spans="1:8" s="2" customFormat="1" ht="16.8" customHeight="1">
      <c r="A551" s="38"/>
      <c r="B551" s="43"/>
      <c r="C551" s="277" t="s">
        <v>31</v>
      </c>
      <c r="D551" s="277" t="s">
        <v>1881</v>
      </c>
      <c r="E551" s="20" t="s">
        <v>31</v>
      </c>
      <c r="F551" s="278">
        <v>0</v>
      </c>
      <c r="G551" s="38"/>
      <c r="H551" s="43"/>
    </row>
    <row r="552" spans="1:8" s="2" customFormat="1" ht="16.8" customHeight="1">
      <c r="A552" s="38"/>
      <c r="B552" s="43"/>
      <c r="C552" s="277" t="s">
        <v>1882</v>
      </c>
      <c r="D552" s="277" t="s">
        <v>1883</v>
      </c>
      <c r="E552" s="20" t="s">
        <v>31</v>
      </c>
      <c r="F552" s="278">
        <v>106.395</v>
      </c>
      <c r="G552" s="38"/>
      <c r="H552" s="43"/>
    </row>
    <row r="553" spans="1:8" s="2" customFormat="1" ht="16.8" customHeight="1">
      <c r="A553" s="38"/>
      <c r="B553" s="43"/>
      <c r="C553" s="273" t="s">
        <v>2311</v>
      </c>
      <c r="D553" s="274" t="s">
        <v>2311</v>
      </c>
      <c r="E553" s="275" t="s">
        <v>31</v>
      </c>
      <c r="F553" s="276">
        <v>715</v>
      </c>
      <c r="G553" s="38"/>
      <c r="H553" s="43"/>
    </row>
    <row r="554" spans="1:8" s="2" customFormat="1" ht="16.8" customHeight="1">
      <c r="A554" s="38"/>
      <c r="B554" s="43"/>
      <c r="C554" s="277" t="s">
        <v>31</v>
      </c>
      <c r="D554" s="277" t="s">
        <v>1822</v>
      </c>
      <c r="E554" s="20" t="s">
        <v>31</v>
      </c>
      <c r="F554" s="278">
        <v>0</v>
      </c>
      <c r="G554" s="38"/>
      <c r="H554" s="43"/>
    </row>
    <row r="555" spans="1:8" s="2" customFormat="1" ht="16.8" customHeight="1">
      <c r="A555" s="38"/>
      <c r="B555" s="43"/>
      <c r="C555" s="277" t="s">
        <v>2311</v>
      </c>
      <c r="D555" s="277" t="s">
        <v>1895</v>
      </c>
      <c r="E555" s="20" t="s">
        <v>31</v>
      </c>
      <c r="F555" s="278">
        <v>715</v>
      </c>
      <c r="G555" s="38"/>
      <c r="H555" s="43"/>
    </row>
    <row r="556" spans="1:8" s="2" customFormat="1" ht="16.8" customHeight="1">
      <c r="A556" s="38"/>
      <c r="B556" s="43"/>
      <c r="C556" s="273" t="s">
        <v>1971</v>
      </c>
      <c r="D556" s="274" t="s">
        <v>1971</v>
      </c>
      <c r="E556" s="275" t="s">
        <v>31</v>
      </c>
      <c r="F556" s="276">
        <v>230.55</v>
      </c>
      <c r="G556" s="38"/>
      <c r="H556" s="43"/>
    </row>
    <row r="557" spans="1:8" s="2" customFormat="1" ht="16.8" customHeight="1">
      <c r="A557" s="38"/>
      <c r="B557" s="43"/>
      <c r="C557" s="277" t="s">
        <v>1971</v>
      </c>
      <c r="D557" s="277" t="s">
        <v>1972</v>
      </c>
      <c r="E557" s="20" t="s">
        <v>31</v>
      </c>
      <c r="F557" s="278">
        <v>230.55</v>
      </c>
      <c r="G557" s="38"/>
      <c r="H557" s="43"/>
    </row>
    <row r="558" spans="1:8" s="2" customFormat="1" ht="16.8" customHeight="1">
      <c r="A558" s="38"/>
      <c r="B558" s="43"/>
      <c r="C558" s="273" t="s">
        <v>2312</v>
      </c>
      <c r="D558" s="274" t="s">
        <v>2312</v>
      </c>
      <c r="E558" s="275" t="s">
        <v>31</v>
      </c>
      <c r="F558" s="276">
        <v>80</v>
      </c>
      <c r="G558" s="38"/>
      <c r="H558" s="43"/>
    </row>
    <row r="559" spans="1:8" s="2" customFormat="1" ht="16.8" customHeight="1">
      <c r="A559" s="38"/>
      <c r="B559" s="43"/>
      <c r="C559" s="277" t="s">
        <v>31</v>
      </c>
      <c r="D559" s="277" t="s">
        <v>2313</v>
      </c>
      <c r="E559" s="20" t="s">
        <v>31</v>
      </c>
      <c r="F559" s="278">
        <v>0</v>
      </c>
      <c r="G559" s="38"/>
      <c r="H559" s="43"/>
    </row>
    <row r="560" spans="1:8" s="2" customFormat="1" ht="16.8" customHeight="1">
      <c r="A560" s="38"/>
      <c r="B560" s="43"/>
      <c r="C560" s="277" t="s">
        <v>2312</v>
      </c>
      <c r="D560" s="277" t="s">
        <v>1897</v>
      </c>
      <c r="E560" s="20" t="s">
        <v>31</v>
      </c>
      <c r="F560" s="278">
        <v>80</v>
      </c>
      <c r="G560" s="38"/>
      <c r="H560" s="43"/>
    </row>
    <row r="561" spans="1:8" s="2" customFormat="1" ht="16.8" customHeight="1">
      <c r="A561" s="38"/>
      <c r="B561" s="43"/>
      <c r="C561" s="273" t="s">
        <v>2314</v>
      </c>
      <c r="D561" s="274" t="s">
        <v>2314</v>
      </c>
      <c r="E561" s="275" t="s">
        <v>31</v>
      </c>
      <c r="F561" s="276">
        <v>0</v>
      </c>
      <c r="G561" s="38"/>
      <c r="H561" s="43"/>
    </row>
    <row r="562" spans="1:8" s="2" customFormat="1" ht="16.8" customHeight="1">
      <c r="A562" s="38"/>
      <c r="B562" s="43"/>
      <c r="C562" s="277" t="s">
        <v>2314</v>
      </c>
      <c r="D562" s="277" t="s">
        <v>2315</v>
      </c>
      <c r="E562" s="20" t="s">
        <v>31</v>
      </c>
      <c r="F562" s="278">
        <v>0</v>
      </c>
      <c r="G562" s="38"/>
      <c r="H562" s="43"/>
    </row>
    <row r="563" spans="1:8" s="2" customFormat="1" ht="16.8" customHeight="1">
      <c r="A563" s="38"/>
      <c r="B563" s="43"/>
      <c r="C563" s="273" t="s">
        <v>1973</v>
      </c>
      <c r="D563" s="274" t="s">
        <v>1973</v>
      </c>
      <c r="E563" s="275" t="s">
        <v>31</v>
      </c>
      <c r="F563" s="276">
        <v>40</v>
      </c>
      <c r="G563" s="38"/>
      <c r="H563" s="43"/>
    </row>
    <row r="564" spans="1:8" s="2" customFormat="1" ht="16.8" customHeight="1">
      <c r="A564" s="38"/>
      <c r="B564" s="43"/>
      <c r="C564" s="277" t="s">
        <v>31</v>
      </c>
      <c r="D564" s="277" t="s">
        <v>1839</v>
      </c>
      <c r="E564" s="20" t="s">
        <v>31</v>
      </c>
      <c r="F564" s="278">
        <v>0</v>
      </c>
      <c r="G564" s="38"/>
      <c r="H564" s="43"/>
    </row>
    <row r="565" spans="1:8" s="2" customFormat="1" ht="16.8" customHeight="1">
      <c r="A565" s="38"/>
      <c r="B565" s="43"/>
      <c r="C565" s="277" t="s">
        <v>31</v>
      </c>
      <c r="D565" s="277" t="s">
        <v>1840</v>
      </c>
      <c r="E565" s="20" t="s">
        <v>31</v>
      </c>
      <c r="F565" s="278">
        <v>0</v>
      </c>
      <c r="G565" s="38"/>
      <c r="H565" s="43"/>
    </row>
    <row r="566" spans="1:8" s="2" customFormat="1" ht="16.8" customHeight="1">
      <c r="A566" s="38"/>
      <c r="B566" s="43"/>
      <c r="C566" s="277" t="s">
        <v>1973</v>
      </c>
      <c r="D566" s="277" t="s">
        <v>1974</v>
      </c>
      <c r="E566" s="20" t="s">
        <v>31</v>
      </c>
      <c r="F566" s="278">
        <v>40</v>
      </c>
      <c r="G566" s="38"/>
      <c r="H566" s="43"/>
    </row>
    <row r="567" spans="1:8" s="2" customFormat="1" ht="26.4" customHeight="1">
      <c r="A567" s="38"/>
      <c r="B567" s="43"/>
      <c r="C567" s="272" t="s">
        <v>2316</v>
      </c>
      <c r="D567" s="272" t="s">
        <v>119</v>
      </c>
      <c r="E567" s="38"/>
      <c r="F567" s="38"/>
      <c r="G567" s="38"/>
      <c r="H567" s="43"/>
    </row>
    <row r="568" spans="1:8" s="2" customFormat="1" ht="16.8" customHeight="1">
      <c r="A568" s="38"/>
      <c r="B568" s="43"/>
      <c r="C568" s="273" t="s">
        <v>1975</v>
      </c>
      <c r="D568" s="274" t="s">
        <v>1976</v>
      </c>
      <c r="E568" s="275" t="s">
        <v>207</v>
      </c>
      <c r="F568" s="276">
        <v>142.31</v>
      </c>
      <c r="G568" s="38"/>
      <c r="H568" s="43"/>
    </row>
    <row r="569" spans="1:8" s="2" customFormat="1" ht="16.8" customHeight="1">
      <c r="A569" s="38"/>
      <c r="B569" s="43"/>
      <c r="C569" s="277" t="s">
        <v>31</v>
      </c>
      <c r="D569" s="277" t="s">
        <v>2133</v>
      </c>
      <c r="E569" s="20" t="s">
        <v>31</v>
      </c>
      <c r="F569" s="278">
        <v>0</v>
      </c>
      <c r="G569" s="38"/>
      <c r="H569" s="43"/>
    </row>
    <row r="570" spans="1:8" s="2" customFormat="1" ht="16.8" customHeight="1">
      <c r="A570" s="38"/>
      <c r="B570" s="43"/>
      <c r="C570" s="277" t="s">
        <v>31</v>
      </c>
      <c r="D570" s="277" t="s">
        <v>2134</v>
      </c>
      <c r="E570" s="20" t="s">
        <v>31</v>
      </c>
      <c r="F570" s="278">
        <v>81.2</v>
      </c>
      <c r="G570" s="38"/>
      <c r="H570" s="43"/>
    </row>
    <row r="571" spans="1:8" s="2" customFormat="1" ht="16.8" customHeight="1">
      <c r="A571" s="38"/>
      <c r="B571" s="43"/>
      <c r="C571" s="277" t="s">
        <v>31</v>
      </c>
      <c r="D571" s="277" t="s">
        <v>2135</v>
      </c>
      <c r="E571" s="20" t="s">
        <v>31</v>
      </c>
      <c r="F571" s="278">
        <v>28.21</v>
      </c>
      <c r="G571" s="38"/>
      <c r="H571" s="43"/>
    </row>
    <row r="572" spans="1:8" s="2" customFormat="1" ht="16.8" customHeight="1">
      <c r="A572" s="38"/>
      <c r="B572" s="43"/>
      <c r="C572" s="277" t="s">
        <v>31</v>
      </c>
      <c r="D572" s="277" t="s">
        <v>2136</v>
      </c>
      <c r="E572" s="20" t="s">
        <v>31</v>
      </c>
      <c r="F572" s="278">
        <v>0</v>
      </c>
      <c r="G572" s="38"/>
      <c r="H572" s="43"/>
    </row>
    <row r="573" spans="1:8" s="2" customFormat="1" ht="20.399999999999999">
      <c r="A573" s="38"/>
      <c r="B573" s="43"/>
      <c r="C573" s="277" t="s">
        <v>31</v>
      </c>
      <c r="D573" s="277" t="s">
        <v>2137</v>
      </c>
      <c r="E573" s="20" t="s">
        <v>31</v>
      </c>
      <c r="F573" s="278">
        <v>32.9</v>
      </c>
      <c r="G573" s="38"/>
      <c r="H573" s="43"/>
    </row>
    <row r="574" spans="1:8" s="2" customFormat="1" ht="16.8" customHeight="1">
      <c r="A574" s="38"/>
      <c r="B574" s="43"/>
      <c r="C574" s="277" t="s">
        <v>1975</v>
      </c>
      <c r="D574" s="277" t="s">
        <v>503</v>
      </c>
      <c r="E574" s="20" t="s">
        <v>31</v>
      </c>
      <c r="F574" s="278">
        <v>142.31</v>
      </c>
      <c r="G574" s="38"/>
      <c r="H574" s="43"/>
    </row>
    <row r="575" spans="1:8" s="2" customFormat="1" ht="16.8" customHeight="1">
      <c r="A575" s="38"/>
      <c r="B575" s="43"/>
      <c r="C575" s="279" t="s">
        <v>2275</v>
      </c>
      <c r="D575" s="38"/>
      <c r="E575" s="38"/>
      <c r="F575" s="38"/>
      <c r="G575" s="38"/>
      <c r="H575" s="43"/>
    </row>
    <row r="576" spans="1:8" s="2" customFormat="1" ht="16.8" customHeight="1">
      <c r="A576" s="38"/>
      <c r="B576" s="43"/>
      <c r="C576" s="277" t="s">
        <v>2130</v>
      </c>
      <c r="D576" s="277" t="s">
        <v>2317</v>
      </c>
      <c r="E576" s="20" t="s">
        <v>207</v>
      </c>
      <c r="F576" s="278">
        <v>447.08</v>
      </c>
      <c r="G576" s="38"/>
      <c r="H576" s="43"/>
    </row>
    <row r="577" spans="1:8" s="2" customFormat="1" ht="7.35" customHeight="1">
      <c r="A577" s="38"/>
      <c r="B577" s="136"/>
      <c r="C577" s="137"/>
      <c r="D577" s="137"/>
      <c r="E577" s="137"/>
      <c r="F577" s="137"/>
      <c r="G577" s="137"/>
      <c r="H577" s="43"/>
    </row>
    <row r="578" spans="1:8" s="2" customFormat="1" ht="10.199999999999999">
      <c r="A578" s="38"/>
      <c r="B578" s="38"/>
      <c r="C578" s="38"/>
      <c r="D578" s="38"/>
      <c r="E578" s="38"/>
      <c r="F578" s="38"/>
      <c r="G578" s="38"/>
      <c r="H578" s="38"/>
    </row>
  </sheetData>
  <sheetProtection algorithmName="SHA-512" hashValue="m8j/xcXfCAw6IeDmvOe7Lyf9I91OqaY74DJjNHdkRscnf3VGMy1Ja+AaJLqh3Jm48TCGcaqIfxw7Pg2kgkiMDQ==" saltValue="Fb9Y94J3rqjReI8Q0UhMbyKm/9LoBJ3FAWgfl74RBG+z2N7xrSMQOonvx4e24NxDVZ4jr8b6A6byNUmme9+gwA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landscape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4.4"/>
  <cols>
    <col min="1" max="1" width="8.28515625" style="280" customWidth="1"/>
    <col min="2" max="2" width="1.7109375" style="280" customWidth="1"/>
    <col min="3" max="4" width="5" style="280" customWidth="1"/>
    <col min="5" max="5" width="11.7109375" style="280" customWidth="1"/>
    <col min="6" max="6" width="9.140625" style="280" customWidth="1"/>
    <col min="7" max="7" width="5" style="280" customWidth="1"/>
    <col min="8" max="8" width="77.85546875" style="280" customWidth="1"/>
    <col min="9" max="10" width="20" style="280" customWidth="1"/>
    <col min="11" max="11" width="1.7109375" style="280" customWidth="1"/>
  </cols>
  <sheetData>
    <row r="1" spans="2:11" s="1" customFormat="1" ht="37.5" customHeight="1"/>
    <row r="2" spans="2:11" s="1" customFormat="1" ht="7.5" customHeight="1">
      <c r="B2" s="281"/>
      <c r="C2" s="282"/>
      <c r="D2" s="282"/>
      <c r="E2" s="282"/>
      <c r="F2" s="282"/>
      <c r="G2" s="282"/>
      <c r="H2" s="282"/>
      <c r="I2" s="282"/>
      <c r="J2" s="282"/>
      <c r="K2" s="283"/>
    </row>
    <row r="3" spans="2:11" s="17" customFormat="1" ht="45" customHeight="1">
      <c r="B3" s="284"/>
      <c r="C3" s="424" t="s">
        <v>2318</v>
      </c>
      <c r="D3" s="424"/>
      <c r="E3" s="424"/>
      <c r="F3" s="424"/>
      <c r="G3" s="424"/>
      <c r="H3" s="424"/>
      <c r="I3" s="424"/>
      <c r="J3" s="424"/>
      <c r="K3" s="285"/>
    </row>
    <row r="4" spans="2:11" s="1" customFormat="1" ht="25.5" customHeight="1">
      <c r="B4" s="286"/>
      <c r="C4" s="423" t="s">
        <v>2319</v>
      </c>
      <c r="D4" s="423"/>
      <c r="E4" s="423"/>
      <c r="F4" s="423"/>
      <c r="G4" s="423"/>
      <c r="H4" s="423"/>
      <c r="I4" s="423"/>
      <c r="J4" s="423"/>
      <c r="K4" s="287"/>
    </row>
    <row r="5" spans="2:11" s="1" customFormat="1" ht="5.25" customHeight="1">
      <c r="B5" s="286"/>
      <c r="C5" s="288"/>
      <c r="D5" s="288"/>
      <c r="E5" s="288"/>
      <c r="F5" s="288"/>
      <c r="G5" s="288"/>
      <c r="H5" s="288"/>
      <c r="I5" s="288"/>
      <c r="J5" s="288"/>
      <c r="K5" s="287"/>
    </row>
    <row r="6" spans="2:11" s="1" customFormat="1" ht="15" customHeight="1">
      <c r="B6" s="286"/>
      <c r="C6" s="422" t="s">
        <v>2320</v>
      </c>
      <c r="D6" s="422"/>
      <c r="E6" s="422"/>
      <c r="F6" s="422"/>
      <c r="G6" s="422"/>
      <c r="H6" s="422"/>
      <c r="I6" s="422"/>
      <c r="J6" s="422"/>
      <c r="K6" s="287"/>
    </row>
    <row r="7" spans="2:11" s="1" customFormat="1" ht="15" customHeight="1">
      <c r="B7" s="290"/>
      <c r="C7" s="422" t="s">
        <v>2321</v>
      </c>
      <c r="D7" s="422"/>
      <c r="E7" s="422"/>
      <c r="F7" s="422"/>
      <c r="G7" s="422"/>
      <c r="H7" s="422"/>
      <c r="I7" s="422"/>
      <c r="J7" s="422"/>
      <c r="K7" s="287"/>
    </row>
    <row r="8" spans="2:11" s="1" customFormat="1" ht="12.75" customHeight="1">
      <c r="B8" s="290"/>
      <c r="C8" s="289"/>
      <c r="D8" s="289"/>
      <c r="E8" s="289"/>
      <c r="F8" s="289"/>
      <c r="G8" s="289"/>
      <c r="H8" s="289"/>
      <c r="I8" s="289"/>
      <c r="J8" s="289"/>
      <c r="K8" s="287"/>
    </row>
    <row r="9" spans="2:11" s="1" customFormat="1" ht="15" customHeight="1">
      <c r="B9" s="290"/>
      <c r="C9" s="422" t="s">
        <v>2322</v>
      </c>
      <c r="D9" s="422"/>
      <c r="E9" s="422"/>
      <c r="F9" s="422"/>
      <c r="G9" s="422"/>
      <c r="H9" s="422"/>
      <c r="I9" s="422"/>
      <c r="J9" s="422"/>
      <c r="K9" s="287"/>
    </row>
    <row r="10" spans="2:11" s="1" customFormat="1" ht="15" customHeight="1">
      <c r="B10" s="290"/>
      <c r="C10" s="289"/>
      <c r="D10" s="422" t="s">
        <v>2323</v>
      </c>
      <c r="E10" s="422"/>
      <c r="F10" s="422"/>
      <c r="G10" s="422"/>
      <c r="H10" s="422"/>
      <c r="I10" s="422"/>
      <c r="J10" s="422"/>
      <c r="K10" s="287"/>
    </row>
    <row r="11" spans="2:11" s="1" customFormat="1" ht="15" customHeight="1">
      <c r="B11" s="290"/>
      <c r="C11" s="291"/>
      <c r="D11" s="422" t="s">
        <v>2324</v>
      </c>
      <c r="E11" s="422"/>
      <c r="F11" s="422"/>
      <c r="G11" s="422"/>
      <c r="H11" s="422"/>
      <c r="I11" s="422"/>
      <c r="J11" s="422"/>
      <c r="K11" s="287"/>
    </row>
    <row r="12" spans="2:11" s="1" customFormat="1" ht="15" customHeight="1">
      <c r="B12" s="290"/>
      <c r="C12" s="291"/>
      <c r="D12" s="289"/>
      <c r="E12" s="289"/>
      <c r="F12" s="289"/>
      <c r="G12" s="289"/>
      <c r="H12" s="289"/>
      <c r="I12" s="289"/>
      <c r="J12" s="289"/>
      <c r="K12" s="287"/>
    </row>
    <row r="13" spans="2:11" s="1" customFormat="1" ht="15" customHeight="1">
      <c r="B13" s="290"/>
      <c r="C13" s="291"/>
      <c r="D13" s="292" t="s">
        <v>2325</v>
      </c>
      <c r="E13" s="289"/>
      <c r="F13" s="289"/>
      <c r="G13" s="289"/>
      <c r="H13" s="289"/>
      <c r="I13" s="289"/>
      <c r="J13" s="289"/>
      <c r="K13" s="287"/>
    </row>
    <row r="14" spans="2:11" s="1" customFormat="1" ht="12.75" customHeight="1">
      <c r="B14" s="290"/>
      <c r="C14" s="291"/>
      <c r="D14" s="291"/>
      <c r="E14" s="291"/>
      <c r="F14" s="291"/>
      <c r="G14" s="291"/>
      <c r="H14" s="291"/>
      <c r="I14" s="291"/>
      <c r="J14" s="291"/>
      <c r="K14" s="287"/>
    </row>
    <row r="15" spans="2:11" s="1" customFormat="1" ht="15" customHeight="1">
      <c r="B15" s="290"/>
      <c r="C15" s="291"/>
      <c r="D15" s="422" t="s">
        <v>2326</v>
      </c>
      <c r="E15" s="422"/>
      <c r="F15" s="422"/>
      <c r="G15" s="422"/>
      <c r="H15" s="422"/>
      <c r="I15" s="422"/>
      <c r="J15" s="422"/>
      <c r="K15" s="287"/>
    </row>
    <row r="16" spans="2:11" s="1" customFormat="1" ht="15" customHeight="1">
      <c r="B16" s="290"/>
      <c r="C16" s="291"/>
      <c r="D16" s="422" t="s">
        <v>2327</v>
      </c>
      <c r="E16" s="422"/>
      <c r="F16" s="422"/>
      <c r="G16" s="422"/>
      <c r="H16" s="422"/>
      <c r="I16" s="422"/>
      <c r="J16" s="422"/>
      <c r="K16" s="287"/>
    </row>
    <row r="17" spans="2:11" s="1" customFormat="1" ht="15" customHeight="1">
      <c r="B17" s="290"/>
      <c r="C17" s="291"/>
      <c r="D17" s="422" t="s">
        <v>2328</v>
      </c>
      <c r="E17" s="422"/>
      <c r="F17" s="422"/>
      <c r="G17" s="422"/>
      <c r="H17" s="422"/>
      <c r="I17" s="422"/>
      <c r="J17" s="422"/>
      <c r="K17" s="287"/>
    </row>
    <row r="18" spans="2:11" s="1" customFormat="1" ht="15" customHeight="1">
      <c r="B18" s="290"/>
      <c r="C18" s="291"/>
      <c r="D18" s="291"/>
      <c r="E18" s="293" t="s">
        <v>82</v>
      </c>
      <c r="F18" s="422" t="s">
        <v>2329</v>
      </c>
      <c r="G18" s="422"/>
      <c r="H18" s="422"/>
      <c r="I18" s="422"/>
      <c r="J18" s="422"/>
      <c r="K18" s="287"/>
    </row>
    <row r="19" spans="2:11" s="1" customFormat="1" ht="15" customHeight="1">
      <c r="B19" s="290"/>
      <c r="C19" s="291"/>
      <c r="D19" s="291"/>
      <c r="E19" s="293" t="s">
        <v>2330</v>
      </c>
      <c r="F19" s="422" t="s">
        <v>2331</v>
      </c>
      <c r="G19" s="422"/>
      <c r="H19" s="422"/>
      <c r="I19" s="422"/>
      <c r="J19" s="422"/>
      <c r="K19" s="287"/>
    </row>
    <row r="20" spans="2:11" s="1" customFormat="1" ht="15" customHeight="1">
      <c r="B20" s="290"/>
      <c r="C20" s="291"/>
      <c r="D20" s="291"/>
      <c r="E20" s="293" t="s">
        <v>2332</v>
      </c>
      <c r="F20" s="422" t="s">
        <v>2333</v>
      </c>
      <c r="G20" s="422"/>
      <c r="H20" s="422"/>
      <c r="I20" s="422"/>
      <c r="J20" s="422"/>
      <c r="K20" s="287"/>
    </row>
    <row r="21" spans="2:11" s="1" customFormat="1" ht="15" customHeight="1">
      <c r="B21" s="290"/>
      <c r="C21" s="291"/>
      <c r="D21" s="291"/>
      <c r="E21" s="293" t="s">
        <v>2334</v>
      </c>
      <c r="F21" s="422" t="s">
        <v>2335</v>
      </c>
      <c r="G21" s="422"/>
      <c r="H21" s="422"/>
      <c r="I21" s="422"/>
      <c r="J21" s="422"/>
      <c r="K21" s="287"/>
    </row>
    <row r="22" spans="2:11" s="1" customFormat="1" ht="15" customHeight="1">
      <c r="B22" s="290"/>
      <c r="C22" s="291"/>
      <c r="D22" s="291"/>
      <c r="E22" s="293" t="s">
        <v>1600</v>
      </c>
      <c r="F22" s="422" t="s">
        <v>1601</v>
      </c>
      <c r="G22" s="422"/>
      <c r="H22" s="422"/>
      <c r="I22" s="422"/>
      <c r="J22" s="422"/>
      <c r="K22" s="287"/>
    </row>
    <row r="23" spans="2:11" s="1" customFormat="1" ht="15" customHeight="1">
      <c r="B23" s="290"/>
      <c r="C23" s="291"/>
      <c r="D23" s="291"/>
      <c r="E23" s="293" t="s">
        <v>89</v>
      </c>
      <c r="F23" s="422" t="s">
        <v>2336</v>
      </c>
      <c r="G23" s="422"/>
      <c r="H23" s="422"/>
      <c r="I23" s="422"/>
      <c r="J23" s="422"/>
      <c r="K23" s="287"/>
    </row>
    <row r="24" spans="2:11" s="1" customFormat="1" ht="12.75" customHeight="1">
      <c r="B24" s="290"/>
      <c r="C24" s="291"/>
      <c r="D24" s="291"/>
      <c r="E24" s="291"/>
      <c r="F24" s="291"/>
      <c r="G24" s="291"/>
      <c r="H24" s="291"/>
      <c r="I24" s="291"/>
      <c r="J24" s="291"/>
      <c r="K24" s="287"/>
    </row>
    <row r="25" spans="2:11" s="1" customFormat="1" ht="15" customHeight="1">
      <c r="B25" s="290"/>
      <c r="C25" s="422" t="s">
        <v>2337</v>
      </c>
      <c r="D25" s="422"/>
      <c r="E25" s="422"/>
      <c r="F25" s="422"/>
      <c r="G25" s="422"/>
      <c r="H25" s="422"/>
      <c r="I25" s="422"/>
      <c r="J25" s="422"/>
      <c r="K25" s="287"/>
    </row>
    <row r="26" spans="2:11" s="1" customFormat="1" ht="15" customHeight="1">
      <c r="B26" s="290"/>
      <c r="C26" s="422" t="s">
        <v>2338</v>
      </c>
      <c r="D26" s="422"/>
      <c r="E26" s="422"/>
      <c r="F26" s="422"/>
      <c r="G26" s="422"/>
      <c r="H26" s="422"/>
      <c r="I26" s="422"/>
      <c r="J26" s="422"/>
      <c r="K26" s="287"/>
    </row>
    <row r="27" spans="2:11" s="1" customFormat="1" ht="15" customHeight="1">
      <c r="B27" s="290"/>
      <c r="C27" s="289"/>
      <c r="D27" s="422" t="s">
        <v>2339</v>
      </c>
      <c r="E27" s="422"/>
      <c r="F27" s="422"/>
      <c r="G27" s="422"/>
      <c r="H27" s="422"/>
      <c r="I27" s="422"/>
      <c r="J27" s="422"/>
      <c r="K27" s="287"/>
    </row>
    <row r="28" spans="2:11" s="1" customFormat="1" ht="15" customHeight="1">
      <c r="B28" s="290"/>
      <c r="C28" s="291"/>
      <c r="D28" s="422" t="s">
        <v>2340</v>
      </c>
      <c r="E28" s="422"/>
      <c r="F28" s="422"/>
      <c r="G28" s="422"/>
      <c r="H28" s="422"/>
      <c r="I28" s="422"/>
      <c r="J28" s="422"/>
      <c r="K28" s="287"/>
    </row>
    <row r="29" spans="2:11" s="1" customFormat="1" ht="12.75" customHeight="1">
      <c r="B29" s="290"/>
      <c r="C29" s="291"/>
      <c r="D29" s="291"/>
      <c r="E29" s="291"/>
      <c r="F29" s="291"/>
      <c r="G29" s="291"/>
      <c r="H29" s="291"/>
      <c r="I29" s="291"/>
      <c r="J29" s="291"/>
      <c r="K29" s="287"/>
    </row>
    <row r="30" spans="2:11" s="1" customFormat="1" ht="15" customHeight="1">
      <c r="B30" s="290"/>
      <c r="C30" s="291"/>
      <c r="D30" s="422" t="s">
        <v>2341</v>
      </c>
      <c r="E30" s="422"/>
      <c r="F30" s="422"/>
      <c r="G30" s="422"/>
      <c r="H30" s="422"/>
      <c r="I30" s="422"/>
      <c r="J30" s="422"/>
      <c r="K30" s="287"/>
    </row>
    <row r="31" spans="2:11" s="1" customFormat="1" ht="15" customHeight="1">
      <c r="B31" s="290"/>
      <c r="C31" s="291"/>
      <c r="D31" s="422" t="s">
        <v>2342</v>
      </c>
      <c r="E31" s="422"/>
      <c r="F31" s="422"/>
      <c r="G31" s="422"/>
      <c r="H31" s="422"/>
      <c r="I31" s="422"/>
      <c r="J31" s="422"/>
      <c r="K31" s="287"/>
    </row>
    <row r="32" spans="2:11" s="1" customFormat="1" ht="12.75" customHeight="1">
      <c r="B32" s="290"/>
      <c r="C32" s="291"/>
      <c r="D32" s="291"/>
      <c r="E32" s="291"/>
      <c r="F32" s="291"/>
      <c r="G32" s="291"/>
      <c r="H32" s="291"/>
      <c r="I32" s="291"/>
      <c r="J32" s="291"/>
      <c r="K32" s="287"/>
    </row>
    <row r="33" spans="2:11" s="1" customFormat="1" ht="15" customHeight="1">
      <c r="B33" s="290"/>
      <c r="C33" s="291"/>
      <c r="D33" s="422" t="s">
        <v>2343</v>
      </c>
      <c r="E33" s="422"/>
      <c r="F33" s="422"/>
      <c r="G33" s="422"/>
      <c r="H33" s="422"/>
      <c r="I33" s="422"/>
      <c r="J33" s="422"/>
      <c r="K33" s="287"/>
    </row>
    <row r="34" spans="2:11" s="1" customFormat="1" ht="15" customHeight="1">
      <c r="B34" s="290"/>
      <c r="C34" s="291"/>
      <c r="D34" s="422" t="s">
        <v>2344</v>
      </c>
      <c r="E34" s="422"/>
      <c r="F34" s="422"/>
      <c r="G34" s="422"/>
      <c r="H34" s="422"/>
      <c r="I34" s="422"/>
      <c r="J34" s="422"/>
      <c r="K34" s="287"/>
    </row>
    <row r="35" spans="2:11" s="1" customFormat="1" ht="15" customHeight="1">
      <c r="B35" s="290"/>
      <c r="C35" s="291"/>
      <c r="D35" s="422" t="s">
        <v>2345</v>
      </c>
      <c r="E35" s="422"/>
      <c r="F35" s="422"/>
      <c r="G35" s="422"/>
      <c r="H35" s="422"/>
      <c r="I35" s="422"/>
      <c r="J35" s="422"/>
      <c r="K35" s="287"/>
    </row>
    <row r="36" spans="2:11" s="1" customFormat="1" ht="15" customHeight="1">
      <c r="B36" s="290"/>
      <c r="C36" s="291"/>
      <c r="D36" s="289"/>
      <c r="E36" s="292" t="s">
        <v>138</v>
      </c>
      <c r="F36" s="289"/>
      <c r="G36" s="422" t="s">
        <v>2346</v>
      </c>
      <c r="H36" s="422"/>
      <c r="I36" s="422"/>
      <c r="J36" s="422"/>
      <c r="K36" s="287"/>
    </row>
    <row r="37" spans="2:11" s="1" customFormat="1" ht="30.75" customHeight="1">
      <c r="B37" s="290"/>
      <c r="C37" s="291"/>
      <c r="D37" s="289"/>
      <c r="E37" s="292" t="s">
        <v>2347</v>
      </c>
      <c r="F37" s="289"/>
      <c r="G37" s="422" t="s">
        <v>2348</v>
      </c>
      <c r="H37" s="422"/>
      <c r="I37" s="422"/>
      <c r="J37" s="422"/>
      <c r="K37" s="287"/>
    </row>
    <row r="38" spans="2:11" s="1" customFormat="1" ht="15" customHeight="1">
      <c r="B38" s="290"/>
      <c r="C38" s="291"/>
      <c r="D38" s="289"/>
      <c r="E38" s="292" t="s">
        <v>57</v>
      </c>
      <c r="F38" s="289"/>
      <c r="G38" s="422" t="s">
        <v>2349</v>
      </c>
      <c r="H38" s="422"/>
      <c r="I38" s="422"/>
      <c r="J38" s="422"/>
      <c r="K38" s="287"/>
    </row>
    <row r="39" spans="2:11" s="1" customFormat="1" ht="15" customHeight="1">
      <c r="B39" s="290"/>
      <c r="C39" s="291"/>
      <c r="D39" s="289"/>
      <c r="E39" s="292" t="s">
        <v>58</v>
      </c>
      <c r="F39" s="289"/>
      <c r="G39" s="422" t="s">
        <v>2350</v>
      </c>
      <c r="H39" s="422"/>
      <c r="I39" s="422"/>
      <c r="J39" s="422"/>
      <c r="K39" s="287"/>
    </row>
    <row r="40" spans="2:11" s="1" customFormat="1" ht="15" customHeight="1">
      <c r="B40" s="290"/>
      <c r="C40" s="291"/>
      <c r="D40" s="289"/>
      <c r="E40" s="292" t="s">
        <v>139</v>
      </c>
      <c r="F40" s="289"/>
      <c r="G40" s="422" t="s">
        <v>2351</v>
      </c>
      <c r="H40" s="422"/>
      <c r="I40" s="422"/>
      <c r="J40" s="422"/>
      <c r="K40" s="287"/>
    </row>
    <row r="41" spans="2:11" s="1" customFormat="1" ht="15" customHeight="1">
      <c r="B41" s="290"/>
      <c r="C41" s="291"/>
      <c r="D41" s="289"/>
      <c r="E41" s="292" t="s">
        <v>140</v>
      </c>
      <c r="F41" s="289"/>
      <c r="G41" s="422" t="s">
        <v>2352</v>
      </c>
      <c r="H41" s="422"/>
      <c r="I41" s="422"/>
      <c r="J41" s="422"/>
      <c r="K41" s="287"/>
    </row>
    <row r="42" spans="2:11" s="1" customFormat="1" ht="15" customHeight="1">
      <c r="B42" s="290"/>
      <c r="C42" s="291"/>
      <c r="D42" s="289"/>
      <c r="E42" s="292" t="s">
        <v>2353</v>
      </c>
      <c r="F42" s="289"/>
      <c r="G42" s="422" t="s">
        <v>2354</v>
      </c>
      <c r="H42" s="422"/>
      <c r="I42" s="422"/>
      <c r="J42" s="422"/>
      <c r="K42" s="287"/>
    </row>
    <row r="43" spans="2:11" s="1" customFormat="1" ht="15" customHeight="1">
      <c r="B43" s="290"/>
      <c r="C43" s="291"/>
      <c r="D43" s="289"/>
      <c r="E43" s="292"/>
      <c r="F43" s="289"/>
      <c r="G43" s="422" t="s">
        <v>2355</v>
      </c>
      <c r="H43" s="422"/>
      <c r="I43" s="422"/>
      <c r="J43" s="422"/>
      <c r="K43" s="287"/>
    </row>
    <row r="44" spans="2:11" s="1" customFormat="1" ht="15" customHeight="1">
      <c r="B44" s="290"/>
      <c r="C44" s="291"/>
      <c r="D44" s="289"/>
      <c r="E44" s="292" t="s">
        <v>2356</v>
      </c>
      <c r="F44" s="289"/>
      <c r="G44" s="422" t="s">
        <v>2357</v>
      </c>
      <c r="H44" s="422"/>
      <c r="I44" s="422"/>
      <c r="J44" s="422"/>
      <c r="K44" s="287"/>
    </row>
    <row r="45" spans="2:11" s="1" customFormat="1" ht="15" customHeight="1">
      <c r="B45" s="290"/>
      <c r="C45" s="291"/>
      <c r="D45" s="289"/>
      <c r="E45" s="292" t="s">
        <v>142</v>
      </c>
      <c r="F45" s="289"/>
      <c r="G45" s="422" t="s">
        <v>2358</v>
      </c>
      <c r="H45" s="422"/>
      <c r="I45" s="422"/>
      <c r="J45" s="422"/>
      <c r="K45" s="287"/>
    </row>
    <row r="46" spans="2:11" s="1" customFormat="1" ht="12.75" customHeight="1">
      <c r="B46" s="290"/>
      <c r="C46" s="291"/>
      <c r="D46" s="289"/>
      <c r="E46" s="289"/>
      <c r="F46" s="289"/>
      <c r="G46" s="289"/>
      <c r="H46" s="289"/>
      <c r="I46" s="289"/>
      <c r="J46" s="289"/>
      <c r="K46" s="287"/>
    </row>
    <row r="47" spans="2:11" s="1" customFormat="1" ht="15" customHeight="1">
      <c r="B47" s="290"/>
      <c r="C47" s="291"/>
      <c r="D47" s="422" t="s">
        <v>2359</v>
      </c>
      <c r="E47" s="422"/>
      <c r="F47" s="422"/>
      <c r="G47" s="422"/>
      <c r="H47" s="422"/>
      <c r="I47" s="422"/>
      <c r="J47" s="422"/>
      <c r="K47" s="287"/>
    </row>
    <row r="48" spans="2:11" s="1" customFormat="1" ht="15" customHeight="1">
      <c r="B48" s="290"/>
      <c r="C48" s="291"/>
      <c r="D48" s="291"/>
      <c r="E48" s="422" t="s">
        <v>2360</v>
      </c>
      <c r="F48" s="422"/>
      <c r="G48" s="422"/>
      <c r="H48" s="422"/>
      <c r="I48" s="422"/>
      <c r="J48" s="422"/>
      <c r="K48" s="287"/>
    </row>
    <row r="49" spans="2:11" s="1" customFormat="1" ht="15" customHeight="1">
      <c r="B49" s="290"/>
      <c r="C49" s="291"/>
      <c r="D49" s="291"/>
      <c r="E49" s="422" t="s">
        <v>2361</v>
      </c>
      <c r="F49" s="422"/>
      <c r="G49" s="422"/>
      <c r="H49" s="422"/>
      <c r="I49" s="422"/>
      <c r="J49" s="422"/>
      <c r="K49" s="287"/>
    </row>
    <row r="50" spans="2:11" s="1" customFormat="1" ht="15" customHeight="1">
      <c r="B50" s="290"/>
      <c r="C50" s="291"/>
      <c r="D50" s="291"/>
      <c r="E50" s="422" t="s">
        <v>2362</v>
      </c>
      <c r="F50" s="422"/>
      <c r="G50" s="422"/>
      <c r="H50" s="422"/>
      <c r="I50" s="422"/>
      <c r="J50" s="422"/>
      <c r="K50" s="287"/>
    </row>
    <row r="51" spans="2:11" s="1" customFormat="1" ht="15" customHeight="1">
      <c r="B51" s="290"/>
      <c r="C51" s="291"/>
      <c r="D51" s="422" t="s">
        <v>2363</v>
      </c>
      <c r="E51" s="422"/>
      <c r="F51" s="422"/>
      <c r="G51" s="422"/>
      <c r="H51" s="422"/>
      <c r="I51" s="422"/>
      <c r="J51" s="422"/>
      <c r="K51" s="287"/>
    </row>
    <row r="52" spans="2:11" s="1" customFormat="1" ht="25.5" customHeight="1">
      <c r="B52" s="286"/>
      <c r="C52" s="423" t="s">
        <v>2364</v>
      </c>
      <c r="D52" s="423"/>
      <c r="E52" s="423"/>
      <c r="F52" s="423"/>
      <c r="G52" s="423"/>
      <c r="H52" s="423"/>
      <c r="I52" s="423"/>
      <c r="J52" s="423"/>
      <c r="K52" s="287"/>
    </row>
    <row r="53" spans="2:11" s="1" customFormat="1" ht="5.25" customHeight="1">
      <c r="B53" s="286"/>
      <c r="C53" s="288"/>
      <c r="D53" s="288"/>
      <c r="E53" s="288"/>
      <c r="F53" s="288"/>
      <c r="G53" s="288"/>
      <c r="H53" s="288"/>
      <c r="I53" s="288"/>
      <c r="J53" s="288"/>
      <c r="K53" s="287"/>
    </row>
    <row r="54" spans="2:11" s="1" customFormat="1" ht="15" customHeight="1">
      <c r="B54" s="286"/>
      <c r="C54" s="422" t="s">
        <v>2365</v>
      </c>
      <c r="D54" s="422"/>
      <c r="E54" s="422"/>
      <c r="F54" s="422"/>
      <c r="G54" s="422"/>
      <c r="H54" s="422"/>
      <c r="I54" s="422"/>
      <c r="J54" s="422"/>
      <c r="K54" s="287"/>
    </row>
    <row r="55" spans="2:11" s="1" customFormat="1" ht="15" customHeight="1">
      <c r="B55" s="286"/>
      <c r="C55" s="422" t="s">
        <v>2366</v>
      </c>
      <c r="D55" s="422"/>
      <c r="E55" s="422"/>
      <c r="F55" s="422"/>
      <c r="G55" s="422"/>
      <c r="H55" s="422"/>
      <c r="I55" s="422"/>
      <c r="J55" s="422"/>
      <c r="K55" s="287"/>
    </row>
    <row r="56" spans="2:11" s="1" customFormat="1" ht="12.75" customHeight="1">
      <c r="B56" s="286"/>
      <c r="C56" s="289"/>
      <c r="D56" s="289"/>
      <c r="E56" s="289"/>
      <c r="F56" s="289"/>
      <c r="G56" s="289"/>
      <c r="H56" s="289"/>
      <c r="I56" s="289"/>
      <c r="J56" s="289"/>
      <c r="K56" s="287"/>
    </row>
    <row r="57" spans="2:11" s="1" customFormat="1" ht="15" customHeight="1">
      <c r="B57" s="286"/>
      <c r="C57" s="422" t="s">
        <v>2367</v>
      </c>
      <c r="D57" s="422"/>
      <c r="E57" s="422"/>
      <c r="F57" s="422"/>
      <c r="G57" s="422"/>
      <c r="H57" s="422"/>
      <c r="I57" s="422"/>
      <c r="J57" s="422"/>
      <c r="K57" s="287"/>
    </row>
    <row r="58" spans="2:11" s="1" customFormat="1" ht="15" customHeight="1">
      <c r="B58" s="286"/>
      <c r="C58" s="291"/>
      <c r="D58" s="422" t="s">
        <v>2368</v>
      </c>
      <c r="E58" s="422"/>
      <c r="F58" s="422"/>
      <c r="G58" s="422"/>
      <c r="H58" s="422"/>
      <c r="I58" s="422"/>
      <c r="J58" s="422"/>
      <c r="K58" s="287"/>
    </row>
    <row r="59" spans="2:11" s="1" customFormat="1" ht="15" customHeight="1">
      <c r="B59" s="286"/>
      <c r="C59" s="291"/>
      <c r="D59" s="422" t="s">
        <v>2369</v>
      </c>
      <c r="E59" s="422"/>
      <c r="F59" s="422"/>
      <c r="G59" s="422"/>
      <c r="H59" s="422"/>
      <c r="I59" s="422"/>
      <c r="J59" s="422"/>
      <c r="K59" s="287"/>
    </row>
    <row r="60" spans="2:11" s="1" customFormat="1" ht="15" customHeight="1">
      <c r="B60" s="286"/>
      <c r="C60" s="291"/>
      <c r="D60" s="422" t="s">
        <v>2370</v>
      </c>
      <c r="E60" s="422"/>
      <c r="F60" s="422"/>
      <c r="G60" s="422"/>
      <c r="H60" s="422"/>
      <c r="I60" s="422"/>
      <c r="J60" s="422"/>
      <c r="K60" s="287"/>
    </row>
    <row r="61" spans="2:11" s="1" customFormat="1" ht="15" customHeight="1">
      <c r="B61" s="286"/>
      <c r="C61" s="291"/>
      <c r="D61" s="422" t="s">
        <v>2371</v>
      </c>
      <c r="E61" s="422"/>
      <c r="F61" s="422"/>
      <c r="G61" s="422"/>
      <c r="H61" s="422"/>
      <c r="I61" s="422"/>
      <c r="J61" s="422"/>
      <c r="K61" s="287"/>
    </row>
    <row r="62" spans="2:11" s="1" customFormat="1" ht="15" customHeight="1">
      <c r="B62" s="286"/>
      <c r="C62" s="291"/>
      <c r="D62" s="425" t="s">
        <v>2372</v>
      </c>
      <c r="E62" s="425"/>
      <c r="F62" s="425"/>
      <c r="G62" s="425"/>
      <c r="H62" s="425"/>
      <c r="I62" s="425"/>
      <c r="J62" s="425"/>
      <c r="K62" s="287"/>
    </row>
    <row r="63" spans="2:11" s="1" customFormat="1" ht="15" customHeight="1">
      <c r="B63" s="286"/>
      <c r="C63" s="291"/>
      <c r="D63" s="422" t="s">
        <v>2373</v>
      </c>
      <c r="E63" s="422"/>
      <c r="F63" s="422"/>
      <c r="G63" s="422"/>
      <c r="H63" s="422"/>
      <c r="I63" s="422"/>
      <c r="J63" s="422"/>
      <c r="K63" s="287"/>
    </row>
    <row r="64" spans="2:11" s="1" customFormat="1" ht="12.75" customHeight="1">
      <c r="B64" s="286"/>
      <c r="C64" s="291"/>
      <c r="D64" s="291"/>
      <c r="E64" s="294"/>
      <c r="F64" s="291"/>
      <c r="G64" s="291"/>
      <c r="H64" s="291"/>
      <c r="I64" s="291"/>
      <c r="J64" s="291"/>
      <c r="K64" s="287"/>
    </row>
    <row r="65" spans="2:11" s="1" customFormat="1" ht="15" customHeight="1">
      <c r="B65" s="286"/>
      <c r="C65" s="291"/>
      <c r="D65" s="422" t="s">
        <v>2374</v>
      </c>
      <c r="E65" s="422"/>
      <c r="F65" s="422"/>
      <c r="G65" s="422"/>
      <c r="H65" s="422"/>
      <c r="I65" s="422"/>
      <c r="J65" s="422"/>
      <c r="K65" s="287"/>
    </row>
    <row r="66" spans="2:11" s="1" customFormat="1" ht="15" customHeight="1">
      <c r="B66" s="286"/>
      <c r="C66" s="291"/>
      <c r="D66" s="425" t="s">
        <v>2375</v>
      </c>
      <c r="E66" s="425"/>
      <c r="F66" s="425"/>
      <c r="G66" s="425"/>
      <c r="H66" s="425"/>
      <c r="I66" s="425"/>
      <c r="J66" s="425"/>
      <c r="K66" s="287"/>
    </row>
    <row r="67" spans="2:11" s="1" customFormat="1" ht="15" customHeight="1">
      <c r="B67" s="286"/>
      <c r="C67" s="291"/>
      <c r="D67" s="422" t="s">
        <v>2376</v>
      </c>
      <c r="E67" s="422"/>
      <c r="F67" s="422"/>
      <c r="G67" s="422"/>
      <c r="H67" s="422"/>
      <c r="I67" s="422"/>
      <c r="J67" s="422"/>
      <c r="K67" s="287"/>
    </row>
    <row r="68" spans="2:11" s="1" customFormat="1" ht="15" customHeight="1">
      <c r="B68" s="286"/>
      <c r="C68" s="291"/>
      <c r="D68" s="422" t="s">
        <v>2377</v>
      </c>
      <c r="E68" s="422"/>
      <c r="F68" s="422"/>
      <c r="G68" s="422"/>
      <c r="H68" s="422"/>
      <c r="I68" s="422"/>
      <c r="J68" s="422"/>
      <c r="K68" s="287"/>
    </row>
    <row r="69" spans="2:11" s="1" customFormat="1" ht="15" customHeight="1">
      <c r="B69" s="286"/>
      <c r="C69" s="291"/>
      <c r="D69" s="422" t="s">
        <v>2378</v>
      </c>
      <c r="E69" s="422"/>
      <c r="F69" s="422"/>
      <c r="G69" s="422"/>
      <c r="H69" s="422"/>
      <c r="I69" s="422"/>
      <c r="J69" s="422"/>
      <c r="K69" s="287"/>
    </row>
    <row r="70" spans="2:11" s="1" customFormat="1" ht="15" customHeight="1">
      <c r="B70" s="286"/>
      <c r="C70" s="291"/>
      <c r="D70" s="422" t="s">
        <v>2379</v>
      </c>
      <c r="E70" s="422"/>
      <c r="F70" s="422"/>
      <c r="G70" s="422"/>
      <c r="H70" s="422"/>
      <c r="I70" s="422"/>
      <c r="J70" s="422"/>
      <c r="K70" s="287"/>
    </row>
    <row r="71" spans="2:11" s="1" customFormat="1" ht="12.75" customHeight="1">
      <c r="B71" s="295"/>
      <c r="C71" s="296"/>
      <c r="D71" s="296"/>
      <c r="E71" s="296"/>
      <c r="F71" s="296"/>
      <c r="G71" s="296"/>
      <c r="H71" s="296"/>
      <c r="I71" s="296"/>
      <c r="J71" s="296"/>
      <c r="K71" s="297"/>
    </row>
    <row r="72" spans="2:11" s="1" customFormat="1" ht="18.75" customHeight="1">
      <c r="B72" s="298"/>
      <c r="C72" s="298"/>
      <c r="D72" s="298"/>
      <c r="E72" s="298"/>
      <c r="F72" s="298"/>
      <c r="G72" s="298"/>
      <c r="H72" s="298"/>
      <c r="I72" s="298"/>
      <c r="J72" s="298"/>
      <c r="K72" s="299"/>
    </row>
    <row r="73" spans="2:11" s="1" customFormat="1" ht="18.75" customHeight="1">
      <c r="B73" s="299"/>
      <c r="C73" s="299"/>
      <c r="D73" s="299"/>
      <c r="E73" s="299"/>
      <c r="F73" s="299"/>
      <c r="G73" s="299"/>
      <c r="H73" s="299"/>
      <c r="I73" s="299"/>
      <c r="J73" s="299"/>
      <c r="K73" s="299"/>
    </row>
    <row r="74" spans="2:11" s="1" customFormat="1" ht="7.5" customHeight="1">
      <c r="B74" s="300"/>
      <c r="C74" s="301"/>
      <c r="D74" s="301"/>
      <c r="E74" s="301"/>
      <c r="F74" s="301"/>
      <c r="G74" s="301"/>
      <c r="H74" s="301"/>
      <c r="I74" s="301"/>
      <c r="J74" s="301"/>
      <c r="K74" s="302"/>
    </row>
    <row r="75" spans="2:11" s="1" customFormat="1" ht="45" customHeight="1">
      <c r="B75" s="303"/>
      <c r="C75" s="426" t="s">
        <v>2380</v>
      </c>
      <c r="D75" s="426"/>
      <c r="E75" s="426"/>
      <c r="F75" s="426"/>
      <c r="G75" s="426"/>
      <c r="H75" s="426"/>
      <c r="I75" s="426"/>
      <c r="J75" s="426"/>
      <c r="K75" s="304"/>
    </row>
    <row r="76" spans="2:11" s="1" customFormat="1" ht="17.25" customHeight="1">
      <c r="B76" s="303"/>
      <c r="C76" s="305" t="s">
        <v>2381</v>
      </c>
      <c r="D76" s="305"/>
      <c r="E76" s="305"/>
      <c r="F76" s="305" t="s">
        <v>2382</v>
      </c>
      <c r="G76" s="306"/>
      <c r="H76" s="305" t="s">
        <v>58</v>
      </c>
      <c r="I76" s="305" t="s">
        <v>61</v>
      </c>
      <c r="J76" s="305" t="s">
        <v>2383</v>
      </c>
      <c r="K76" s="304"/>
    </row>
    <row r="77" spans="2:11" s="1" customFormat="1" ht="17.25" customHeight="1">
      <c r="B77" s="303"/>
      <c r="C77" s="307" t="s">
        <v>2384</v>
      </c>
      <c r="D77" s="307"/>
      <c r="E77" s="307"/>
      <c r="F77" s="308" t="s">
        <v>2385</v>
      </c>
      <c r="G77" s="309"/>
      <c r="H77" s="307"/>
      <c r="I77" s="307"/>
      <c r="J77" s="307" t="s">
        <v>2386</v>
      </c>
      <c r="K77" s="304"/>
    </row>
    <row r="78" spans="2:11" s="1" customFormat="1" ht="5.25" customHeight="1">
      <c r="B78" s="303"/>
      <c r="C78" s="310"/>
      <c r="D78" s="310"/>
      <c r="E78" s="310"/>
      <c r="F78" s="310"/>
      <c r="G78" s="311"/>
      <c r="H78" s="310"/>
      <c r="I78" s="310"/>
      <c r="J78" s="310"/>
      <c r="K78" s="304"/>
    </row>
    <row r="79" spans="2:11" s="1" customFormat="1" ht="15" customHeight="1">
      <c r="B79" s="303"/>
      <c r="C79" s="292" t="s">
        <v>57</v>
      </c>
      <c r="D79" s="312"/>
      <c r="E79" s="312"/>
      <c r="F79" s="313" t="s">
        <v>2387</v>
      </c>
      <c r="G79" s="314"/>
      <c r="H79" s="292" t="s">
        <v>2388</v>
      </c>
      <c r="I79" s="292" t="s">
        <v>2389</v>
      </c>
      <c r="J79" s="292">
        <v>20</v>
      </c>
      <c r="K79" s="304"/>
    </row>
    <row r="80" spans="2:11" s="1" customFormat="1" ht="15" customHeight="1">
      <c r="B80" s="303"/>
      <c r="C80" s="292" t="s">
        <v>2390</v>
      </c>
      <c r="D80" s="292"/>
      <c r="E80" s="292"/>
      <c r="F80" s="313" t="s">
        <v>2387</v>
      </c>
      <c r="G80" s="314"/>
      <c r="H80" s="292" t="s">
        <v>2391</v>
      </c>
      <c r="I80" s="292" t="s">
        <v>2389</v>
      </c>
      <c r="J80" s="292">
        <v>120</v>
      </c>
      <c r="K80" s="304"/>
    </row>
    <row r="81" spans="2:11" s="1" customFormat="1" ht="15" customHeight="1">
      <c r="B81" s="315"/>
      <c r="C81" s="292" t="s">
        <v>2392</v>
      </c>
      <c r="D81" s="292"/>
      <c r="E81" s="292"/>
      <c r="F81" s="313" t="s">
        <v>2393</v>
      </c>
      <c r="G81" s="314"/>
      <c r="H81" s="292" t="s">
        <v>2394</v>
      </c>
      <c r="I81" s="292" t="s">
        <v>2389</v>
      </c>
      <c r="J81" s="292">
        <v>50</v>
      </c>
      <c r="K81" s="304"/>
    </row>
    <row r="82" spans="2:11" s="1" customFormat="1" ht="15" customHeight="1">
      <c r="B82" s="315"/>
      <c r="C82" s="292" t="s">
        <v>2395</v>
      </c>
      <c r="D82" s="292"/>
      <c r="E82" s="292"/>
      <c r="F82" s="313" t="s">
        <v>2387</v>
      </c>
      <c r="G82" s="314"/>
      <c r="H82" s="292" t="s">
        <v>2396</v>
      </c>
      <c r="I82" s="292" t="s">
        <v>2397</v>
      </c>
      <c r="J82" s="292"/>
      <c r="K82" s="304"/>
    </row>
    <row r="83" spans="2:11" s="1" customFormat="1" ht="15" customHeight="1">
      <c r="B83" s="315"/>
      <c r="C83" s="316" t="s">
        <v>2398</v>
      </c>
      <c r="D83" s="316"/>
      <c r="E83" s="316"/>
      <c r="F83" s="317" t="s">
        <v>2393</v>
      </c>
      <c r="G83" s="316"/>
      <c r="H83" s="316" t="s">
        <v>2399</v>
      </c>
      <c r="I83" s="316" t="s">
        <v>2389</v>
      </c>
      <c r="J83" s="316">
        <v>15</v>
      </c>
      <c r="K83" s="304"/>
    </row>
    <row r="84" spans="2:11" s="1" customFormat="1" ht="15" customHeight="1">
      <c r="B84" s="315"/>
      <c r="C84" s="316" t="s">
        <v>2400</v>
      </c>
      <c r="D84" s="316"/>
      <c r="E84" s="316"/>
      <c r="F84" s="317" t="s">
        <v>2393</v>
      </c>
      <c r="G84" s="316"/>
      <c r="H84" s="316" t="s">
        <v>2401</v>
      </c>
      <c r="I84" s="316" t="s">
        <v>2389</v>
      </c>
      <c r="J84" s="316">
        <v>15</v>
      </c>
      <c r="K84" s="304"/>
    </row>
    <row r="85" spans="2:11" s="1" customFormat="1" ht="15" customHeight="1">
      <c r="B85" s="315"/>
      <c r="C85" s="316" t="s">
        <v>2402</v>
      </c>
      <c r="D85" s="316"/>
      <c r="E85" s="316"/>
      <c r="F85" s="317" t="s">
        <v>2393</v>
      </c>
      <c r="G85" s="316"/>
      <c r="H85" s="316" t="s">
        <v>2403</v>
      </c>
      <c r="I85" s="316" t="s">
        <v>2389</v>
      </c>
      <c r="J85" s="316">
        <v>20</v>
      </c>
      <c r="K85" s="304"/>
    </row>
    <row r="86" spans="2:11" s="1" customFormat="1" ht="15" customHeight="1">
      <c r="B86" s="315"/>
      <c r="C86" s="316" t="s">
        <v>2404</v>
      </c>
      <c r="D86" s="316"/>
      <c r="E86" s="316"/>
      <c r="F86" s="317" t="s">
        <v>2393</v>
      </c>
      <c r="G86" s="316"/>
      <c r="H86" s="316" t="s">
        <v>2405</v>
      </c>
      <c r="I86" s="316" t="s">
        <v>2389</v>
      </c>
      <c r="J86" s="316">
        <v>20</v>
      </c>
      <c r="K86" s="304"/>
    </row>
    <row r="87" spans="2:11" s="1" customFormat="1" ht="15" customHeight="1">
      <c r="B87" s="315"/>
      <c r="C87" s="292" t="s">
        <v>2406</v>
      </c>
      <c r="D87" s="292"/>
      <c r="E87" s="292"/>
      <c r="F87" s="313" t="s">
        <v>2393</v>
      </c>
      <c r="G87" s="314"/>
      <c r="H87" s="292" t="s">
        <v>2407</v>
      </c>
      <c r="I87" s="292" t="s">
        <v>2389</v>
      </c>
      <c r="J87" s="292">
        <v>50</v>
      </c>
      <c r="K87" s="304"/>
    </row>
    <row r="88" spans="2:11" s="1" customFormat="1" ht="15" customHeight="1">
      <c r="B88" s="315"/>
      <c r="C88" s="292" t="s">
        <v>2408</v>
      </c>
      <c r="D88" s="292"/>
      <c r="E88" s="292"/>
      <c r="F88" s="313" t="s">
        <v>2393</v>
      </c>
      <c r="G88" s="314"/>
      <c r="H88" s="292" t="s">
        <v>2409</v>
      </c>
      <c r="I88" s="292" t="s">
        <v>2389</v>
      </c>
      <c r="J88" s="292">
        <v>20</v>
      </c>
      <c r="K88" s="304"/>
    </row>
    <row r="89" spans="2:11" s="1" customFormat="1" ht="15" customHeight="1">
      <c r="B89" s="315"/>
      <c r="C89" s="292" t="s">
        <v>2410</v>
      </c>
      <c r="D89" s="292"/>
      <c r="E89" s="292"/>
      <c r="F89" s="313" t="s">
        <v>2393</v>
      </c>
      <c r="G89" s="314"/>
      <c r="H89" s="292" t="s">
        <v>2411</v>
      </c>
      <c r="I89" s="292" t="s">
        <v>2389</v>
      </c>
      <c r="J89" s="292">
        <v>20</v>
      </c>
      <c r="K89" s="304"/>
    </row>
    <row r="90" spans="2:11" s="1" customFormat="1" ht="15" customHeight="1">
      <c r="B90" s="315"/>
      <c r="C90" s="292" t="s">
        <v>2412</v>
      </c>
      <c r="D90" s="292"/>
      <c r="E90" s="292"/>
      <c r="F90" s="313" t="s">
        <v>2393</v>
      </c>
      <c r="G90" s="314"/>
      <c r="H90" s="292" t="s">
        <v>2413</v>
      </c>
      <c r="I90" s="292" t="s">
        <v>2389</v>
      </c>
      <c r="J90" s="292">
        <v>50</v>
      </c>
      <c r="K90" s="304"/>
    </row>
    <row r="91" spans="2:11" s="1" customFormat="1" ht="15" customHeight="1">
      <c r="B91" s="315"/>
      <c r="C91" s="292" t="s">
        <v>2414</v>
      </c>
      <c r="D91" s="292"/>
      <c r="E91" s="292"/>
      <c r="F91" s="313" t="s">
        <v>2393</v>
      </c>
      <c r="G91" s="314"/>
      <c r="H91" s="292" t="s">
        <v>2414</v>
      </c>
      <c r="I91" s="292" t="s">
        <v>2389</v>
      </c>
      <c r="J91" s="292">
        <v>50</v>
      </c>
      <c r="K91" s="304"/>
    </row>
    <row r="92" spans="2:11" s="1" customFormat="1" ht="15" customHeight="1">
      <c r="B92" s="315"/>
      <c r="C92" s="292" t="s">
        <v>2415</v>
      </c>
      <c r="D92" s="292"/>
      <c r="E92" s="292"/>
      <c r="F92" s="313" t="s">
        <v>2393</v>
      </c>
      <c r="G92" s="314"/>
      <c r="H92" s="292" t="s">
        <v>2416</v>
      </c>
      <c r="I92" s="292" t="s">
        <v>2389</v>
      </c>
      <c r="J92" s="292">
        <v>255</v>
      </c>
      <c r="K92" s="304"/>
    </row>
    <row r="93" spans="2:11" s="1" customFormat="1" ht="15" customHeight="1">
      <c r="B93" s="315"/>
      <c r="C93" s="292" t="s">
        <v>2417</v>
      </c>
      <c r="D93" s="292"/>
      <c r="E93" s="292"/>
      <c r="F93" s="313" t="s">
        <v>2387</v>
      </c>
      <c r="G93" s="314"/>
      <c r="H93" s="292" t="s">
        <v>2418</v>
      </c>
      <c r="I93" s="292" t="s">
        <v>2419</v>
      </c>
      <c r="J93" s="292"/>
      <c r="K93" s="304"/>
    </row>
    <row r="94" spans="2:11" s="1" customFormat="1" ht="15" customHeight="1">
      <c r="B94" s="315"/>
      <c r="C94" s="292" t="s">
        <v>2420</v>
      </c>
      <c r="D94" s="292"/>
      <c r="E94" s="292"/>
      <c r="F94" s="313" t="s">
        <v>2387</v>
      </c>
      <c r="G94" s="314"/>
      <c r="H94" s="292" t="s">
        <v>2421</v>
      </c>
      <c r="I94" s="292" t="s">
        <v>2422</v>
      </c>
      <c r="J94" s="292"/>
      <c r="K94" s="304"/>
    </row>
    <row r="95" spans="2:11" s="1" customFormat="1" ht="15" customHeight="1">
      <c r="B95" s="315"/>
      <c r="C95" s="292" t="s">
        <v>2423</v>
      </c>
      <c r="D95" s="292"/>
      <c r="E95" s="292"/>
      <c r="F95" s="313" t="s">
        <v>2387</v>
      </c>
      <c r="G95" s="314"/>
      <c r="H95" s="292" t="s">
        <v>2423</v>
      </c>
      <c r="I95" s="292" t="s">
        <v>2422</v>
      </c>
      <c r="J95" s="292"/>
      <c r="K95" s="304"/>
    </row>
    <row r="96" spans="2:11" s="1" customFormat="1" ht="15" customHeight="1">
      <c r="B96" s="315"/>
      <c r="C96" s="292" t="s">
        <v>42</v>
      </c>
      <c r="D96" s="292"/>
      <c r="E96" s="292"/>
      <c r="F96" s="313" t="s">
        <v>2387</v>
      </c>
      <c r="G96" s="314"/>
      <c r="H96" s="292" t="s">
        <v>2424</v>
      </c>
      <c r="I96" s="292" t="s">
        <v>2422</v>
      </c>
      <c r="J96" s="292"/>
      <c r="K96" s="304"/>
    </row>
    <row r="97" spans="2:11" s="1" customFormat="1" ht="15" customHeight="1">
      <c r="B97" s="315"/>
      <c r="C97" s="292" t="s">
        <v>52</v>
      </c>
      <c r="D97" s="292"/>
      <c r="E97" s="292"/>
      <c r="F97" s="313" t="s">
        <v>2387</v>
      </c>
      <c r="G97" s="314"/>
      <c r="H97" s="292" t="s">
        <v>2425</v>
      </c>
      <c r="I97" s="292" t="s">
        <v>2422</v>
      </c>
      <c r="J97" s="292"/>
      <c r="K97" s="304"/>
    </row>
    <row r="98" spans="2:11" s="1" customFormat="1" ht="15" customHeight="1">
      <c r="B98" s="318"/>
      <c r="C98" s="319"/>
      <c r="D98" s="319"/>
      <c r="E98" s="319"/>
      <c r="F98" s="319"/>
      <c r="G98" s="319"/>
      <c r="H98" s="319"/>
      <c r="I98" s="319"/>
      <c r="J98" s="319"/>
      <c r="K98" s="320"/>
    </row>
    <row r="99" spans="2:11" s="1" customFormat="1" ht="18.75" customHeight="1">
      <c r="B99" s="321"/>
      <c r="C99" s="322"/>
      <c r="D99" s="322"/>
      <c r="E99" s="322"/>
      <c r="F99" s="322"/>
      <c r="G99" s="322"/>
      <c r="H99" s="322"/>
      <c r="I99" s="322"/>
      <c r="J99" s="322"/>
      <c r="K99" s="321"/>
    </row>
    <row r="100" spans="2:11" s="1" customFormat="1" ht="18.75" customHeight="1">
      <c r="B100" s="299"/>
      <c r="C100" s="299"/>
      <c r="D100" s="299"/>
      <c r="E100" s="299"/>
      <c r="F100" s="299"/>
      <c r="G100" s="299"/>
      <c r="H100" s="299"/>
      <c r="I100" s="299"/>
      <c r="J100" s="299"/>
      <c r="K100" s="299"/>
    </row>
    <row r="101" spans="2:11" s="1" customFormat="1" ht="7.5" customHeight="1">
      <c r="B101" s="300"/>
      <c r="C101" s="301"/>
      <c r="D101" s="301"/>
      <c r="E101" s="301"/>
      <c r="F101" s="301"/>
      <c r="G101" s="301"/>
      <c r="H101" s="301"/>
      <c r="I101" s="301"/>
      <c r="J101" s="301"/>
      <c r="K101" s="302"/>
    </row>
    <row r="102" spans="2:11" s="1" customFormat="1" ht="45" customHeight="1">
      <c r="B102" s="303"/>
      <c r="C102" s="426" t="s">
        <v>2426</v>
      </c>
      <c r="D102" s="426"/>
      <c r="E102" s="426"/>
      <c r="F102" s="426"/>
      <c r="G102" s="426"/>
      <c r="H102" s="426"/>
      <c r="I102" s="426"/>
      <c r="J102" s="426"/>
      <c r="K102" s="304"/>
    </row>
    <row r="103" spans="2:11" s="1" customFormat="1" ht="17.25" customHeight="1">
      <c r="B103" s="303"/>
      <c r="C103" s="305" t="s">
        <v>2381</v>
      </c>
      <c r="D103" s="305"/>
      <c r="E103" s="305"/>
      <c r="F103" s="305" t="s">
        <v>2382</v>
      </c>
      <c r="G103" s="306"/>
      <c r="H103" s="305" t="s">
        <v>58</v>
      </c>
      <c r="I103" s="305" t="s">
        <v>61</v>
      </c>
      <c r="J103" s="305" t="s">
        <v>2383</v>
      </c>
      <c r="K103" s="304"/>
    </row>
    <row r="104" spans="2:11" s="1" customFormat="1" ht="17.25" customHeight="1">
      <c r="B104" s="303"/>
      <c r="C104" s="307" t="s">
        <v>2384</v>
      </c>
      <c r="D104" s="307"/>
      <c r="E104" s="307"/>
      <c r="F104" s="308" t="s">
        <v>2385</v>
      </c>
      <c r="G104" s="309"/>
      <c r="H104" s="307"/>
      <c r="I104" s="307"/>
      <c r="J104" s="307" t="s">
        <v>2386</v>
      </c>
      <c r="K104" s="304"/>
    </row>
    <row r="105" spans="2:11" s="1" customFormat="1" ht="5.25" customHeight="1">
      <c r="B105" s="303"/>
      <c r="C105" s="305"/>
      <c r="D105" s="305"/>
      <c r="E105" s="305"/>
      <c r="F105" s="305"/>
      <c r="G105" s="323"/>
      <c r="H105" s="305"/>
      <c r="I105" s="305"/>
      <c r="J105" s="305"/>
      <c r="K105" s="304"/>
    </row>
    <row r="106" spans="2:11" s="1" customFormat="1" ht="15" customHeight="1">
      <c r="B106" s="303"/>
      <c r="C106" s="292" t="s">
        <v>57</v>
      </c>
      <c r="D106" s="312"/>
      <c r="E106" s="312"/>
      <c r="F106" s="313" t="s">
        <v>2387</v>
      </c>
      <c r="G106" s="292"/>
      <c r="H106" s="292" t="s">
        <v>2427</v>
      </c>
      <c r="I106" s="292" t="s">
        <v>2389</v>
      </c>
      <c r="J106" s="292">
        <v>20</v>
      </c>
      <c r="K106" s="304"/>
    </row>
    <row r="107" spans="2:11" s="1" customFormat="1" ht="15" customHeight="1">
      <c r="B107" s="303"/>
      <c r="C107" s="292" t="s">
        <v>2390</v>
      </c>
      <c r="D107" s="292"/>
      <c r="E107" s="292"/>
      <c r="F107" s="313" t="s">
        <v>2387</v>
      </c>
      <c r="G107" s="292"/>
      <c r="H107" s="292" t="s">
        <v>2427</v>
      </c>
      <c r="I107" s="292" t="s">
        <v>2389</v>
      </c>
      <c r="J107" s="292">
        <v>120</v>
      </c>
      <c r="K107" s="304"/>
    </row>
    <row r="108" spans="2:11" s="1" customFormat="1" ht="15" customHeight="1">
      <c r="B108" s="315"/>
      <c r="C108" s="292" t="s">
        <v>2392</v>
      </c>
      <c r="D108" s="292"/>
      <c r="E108" s="292"/>
      <c r="F108" s="313" t="s">
        <v>2393</v>
      </c>
      <c r="G108" s="292"/>
      <c r="H108" s="292" t="s">
        <v>2427</v>
      </c>
      <c r="I108" s="292" t="s">
        <v>2389</v>
      </c>
      <c r="J108" s="292">
        <v>50</v>
      </c>
      <c r="K108" s="304"/>
    </row>
    <row r="109" spans="2:11" s="1" customFormat="1" ht="15" customHeight="1">
      <c r="B109" s="315"/>
      <c r="C109" s="292" t="s">
        <v>2395</v>
      </c>
      <c r="D109" s="292"/>
      <c r="E109" s="292"/>
      <c r="F109" s="313" t="s">
        <v>2387</v>
      </c>
      <c r="G109" s="292"/>
      <c r="H109" s="292" t="s">
        <v>2427</v>
      </c>
      <c r="I109" s="292" t="s">
        <v>2397</v>
      </c>
      <c r="J109" s="292"/>
      <c r="K109" s="304"/>
    </row>
    <row r="110" spans="2:11" s="1" customFormat="1" ht="15" customHeight="1">
      <c r="B110" s="315"/>
      <c r="C110" s="292" t="s">
        <v>2406</v>
      </c>
      <c r="D110" s="292"/>
      <c r="E110" s="292"/>
      <c r="F110" s="313" t="s">
        <v>2393</v>
      </c>
      <c r="G110" s="292"/>
      <c r="H110" s="292" t="s">
        <v>2427</v>
      </c>
      <c r="I110" s="292" t="s">
        <v>2389</v>
      </c>
      <c r="J110" s="292">
        <v>50</v>
      </c>
      <c r="K110" s="304"/>
    </row>
    <row r="111" spans="2:11" s="1" customFormat="1" ht="15" customHeight="1">
      <c r="B111" s="315"/>
      <c r="C111" s="292" t="s">
        <v>2414</v>
      </c>
      <c r="D111" s="292"/>
      <c r="E111" s="292"/>
      <c r="F111" s="313" t="s">
        <v>2393</v>
      </c>
      <c r="G111" s="292"/>
      <c r="H111" s="292" t="s">
        <v>2427</v>
      </c>
      <c r="I111" s="292" t="s">
        <v>2389</v>
      </c>
      <c r="J111" s="292">
        <v>50</v>
      </c>
      <c r="K111" s="304"/>
    </row>
    <row r="112" spans="2:11" s="1" customFormat="1" ht="15" customHeight="1">
      <c r="B112" s="315"/>
      <c r="C112" s="292" t="s">
        <v>2412</v>
      </c>
      <c r="D112" s="292"/>
      <c r="E112" s="292"/>
      <c r="F112" s="313" t="s">
        <v>2393</v>
      </c>
      <c r="G112" s="292"/>
      <c r="H112" s="292" t="s">
        <v>2427</v>
      </c>
      <c r="I112" s="292" t="s">
        <v>2389</v>
      </c>
      <c r="J112" s="292">
        <v>50</v>
      </c>
      <c r="K112" s="304"/>
    </row>
    <row r="113" spans="2:11" s="1" customFormat="1" ht="15" customHeight="1">
      <c r="B113" s="315"/>
      <c r="C113" s="292" t="s">
        <v>57</v>
      </c>
      <c r="D113" s="292"/>
      <c r="E113" s="292"/>
      <c r="F113" s="313" t="s">
        <v>2387</v>
      </c>
      <c r="G113" s="292"/>
      <c r="H113" s="292" t="s">
        <v>2428</v>
      </c>
      <c r="I113" s="292" t="s">
        <v>2389</v>
      </c>
      <c r="J113" s="292">
        <v>20</v>
      </c>
      <c r="K113" s="304"/>
    </row>
    <row r="114" spans="2:11" s="1" customFormat="1" ht="15" customHeight="1">
      <c r="B114" s="315"/>
      <c r="C114" s="292" t="s">
        <v>2429</v>
      </c>
      <c r="D114" s="292"/>
      <c r="E114" s="292"/>
      <c r="F114" s="313" t="s">
        <v>2387</v>
      </c>
      <c r="G114" s="292"/>
      <c r="H114" s="292" t="s">
        <v>2430</v>
      </c>
      <c r="I114" s="292" t="s">
        <v>2389</v>
      </c>
      <c r="J114" s="292">
        <v>120</v>
      </c>
      <c r="K114" s="304"/>
    </row>
    <row r="115" spans="2:11" s="1" customFormat="1" ht="15" customHeight="1">
      <c r="B115" s="315"/>
      <c r="C115" s="292" t="s">
        <v>42</v>
      </c>
      <c r="D115" s="292"/>
      <c r="E115" s="292"/>
      <c r="F115" s="313" t="s">
        <v>2387</v>
      </c>
      <c r="G115" s="292"/>
      <c r="H115" s="292" t="s">
        <v>2431</v>
      </c>
      <c r="I115" s="292" t="s">
        <v>2422</v>
      </c>
      <c r="J115" s="292"/>
      <c r="K115" s="304"/>
    </row>
    <row r="116" spans="2:11" s="1" customFormat="1" ht="15" customHeight="1">
      <c r="B116" s="315"/>
      <c r="C116" s="292" t="s">
        <v>52</v>
      </c>
      <c r="D116" s="292"/>
      <c r="E116" s="292"/>
      <c r="F116" s="313" t="s">
        <v>2387</v>
      </c>
      <c r="G116" s="292"/>
      <c r="H116" s="292" t="s">
        <v>2432</v>
      </c>
      <c r="I116" s="292" t="s">
        <v>2422</v>
      </c>
      <c r="J116" s="292"/>
      <c r="K116" s="304"/>
    </row>
    <row r="117" spans="2:11" s="1" customFormat="1" ht="15" customHeight="1">
      <c r="B117" s="315"/>
      <c r="C117" s="292" t="s">
        <v>61</v>
      </c>
      <c r="D117" s="292"/>
      <c r="E117" s="292"/>
      <c r="F117" s="313" t="s">
        <v>2387</v>
      </c>
      <c r="G117" s="292"/>
      <c r="H117" s="292" t="s">
        <v>2433</v>
      </c>
      <c r="I117" s="292" t="s">
        <v>2434</v>
      </c>
      <c r="J117" s="292"/>
      <c r="K117" s="304"/>
    </row>
    <row r="118" spans="2:11" s="1" customFormat="1" ht="15" customHeight="1">
      <c r="B118" s="318"/>
      <c r="C118" s="324"/>
      <c r="D118" s="324"/>
      <c r="E118" s="324"/>
      <c r="F118" s="324"/>
      <c r="G118" s="324"/>
      <c r="H118" s="324"/>
      <c r="I118" s="324"/>
      <c r="J118" s="324"/>
      <c r="K118" s="320"/>
    </row>
    <row r="119" spans="2:11" s="1" customFormat="1" ht="18.75" customHeight="1">
      <c r="B119" s="325"/>
      <c r="C119" s="326"/>
      <c r="D119" s="326"/>
      <c r="E119" s="326"/>
      <c r="F119" s="327"/>
      <c r="G119" s="326"/>
      <c r="H119" s="326"/>
      <c r="I119" s="326"/>
      <c r="J119" s="326"/>
      <c r="K119" s="325"/>
    </row>
    <row r="120" spans="2:11" s="1" customFormat="1" ht="18.75" customHeight="1">
      <c r="B120" s="299"/>
      <c r="C120" s="299"/>
      <c r="D120" s="299"/>
      <c r="E120" s="299"/>
      <c r="F120" s="299"/>
      <c r="G120" s="299"/>
      <c r="H120" s="299"/>
      <c r="I120" s="299"/>
      <c r="J120" s="299"/>
      <c r="K120" s="299"/>
    </row>
    <row r="121" spans="2:11" s="1" customFormat="1" ht="7.5" customHeight="1">
      <c r="B121" s="328"/>
      <c r="C121" s="329"/>
      <c r="D121" s="329"/>
      <c r="E121" s="329"/>
      <c r="F121" s="329"/>
      <c r="G121" s="329"/>
      <c r="H121" s="329"/>
      <c r="I121" s="329"/>
      <c r="J121" s="329"/>
      <c r="K121" s="330"/>
    </row>
    <row r="122" spans="2:11" s="1" customFormat="1" ht="45" customHeight="1">
      <c r="B122" s="331"/>
      <c r="C122" s="424" t="s">
        <v>2435</v>
      </c>
      <c r="D122" s="424"/>
      <c r="E122" s="424"/>
      <c r="F122" s="424"/>
      <c r="G122" s="424"/>
      <c r="H122" s="424"/>
      <c r="I122" s="424"/>
      <c r="J122" s="424"/>
      <c r="K122" s="332"/>
    </row>
    <row r="123" spans="2:11" s="1" customFormat="1" ht="17.25" customHeight="1">
      <c r="B123" s="333"/>
      <c r="C123" s="305" t="s">
        <v>2381</v>
      </c>
      <c r="D123" s="305"/>
      <c r="E123" s="305"/>
      <c r="F123" s="305" t="s">
        <v>2382</v>
      </c>
      <c r="G123" s="306"/>
      <c r="H123" s="305" t="s">
        <v>58</v>
      </c>
      <c r="I123" s="305" t="s">
        <v>61</v>
      </c>
      <c r="J123" s="305" t="s">
        <v>2383</v>
      </c>
      <c r="K123" s="334"/>
    </row>
    <row r="124" spans="2:11" s="1" customFormat="1" ht="17.25" customHeight="1">
      <c r="B124" s="333"/>
      <c r="C124" s="307" t="s">
        <v>2384</v>
      </c>
      <c r="D124" s="307"/>
      <c r="E124" s="307"/>
      <c r="F124" s="308" t="s">
        <v>2385</v>
      </c>
      <c r="G124" s="309"/>
      <c r="H124" s="307"/>
      <c r="I124" s="307"/>
      <c r="J124" s="307" t="s">
        <v>2386</v>
      </c>
      <c r="K124" s="334"/>
    </row>
    <row r="125" spans="2:11" s="1" customFormat="1" ht="5.25" customHeight="1">
      <c r="B125" s="335"/>
      <c r="C125" s="310"/>
      <c r="D125" s="310"/>
      <c r="E125" s="310"/>
      <c r="F125" s="310"/>
      <c r="G125" s="336"/>
      <c r="H125" s="310"/>
      <c r="I125" s="310"/>
      <c r="J125" s="310"/>
      <c r="K125" s="337"/>
    </row>
    <row r="126" spans="2:11" s="1" customFormat="1" ht="15" customHeight="1">
      <c r="B126" s="335"/>
      <c r="C126" s="292" t="s">
        <v>2390</v>
      </c>
      <c r="D126" s="312"/>
      <c r="E126" s="312"/>
      <c r="F126" s="313" t="s">
        <v>2387</v>
      </c>
      <c r="G126" s="292"/>
      <c r="H126" s="292" t="s">
        <v>2427</v>
      </c>
      <c r="I126" s="292" t="s">
        <v>2389</v>
      </c>
      <c r="J126" s="292">
        <v>120</v>
      </c>
      <c r="K126" s="338"/>
    </row>
    <row r="127" spans="2:11" s="1" customFormat="1" ht="15" customHeight="1">
      <c r="B127" s="335"/>
      <c r="C127" s="292" t="s">
        <v>2436</v>
      </c>
      <c r="D127" s="292"/>
      <c r="E127" s="292"/>
      <c r="F127" s="313" t="s">
        <v>2387</v>
      </c>
      <c r="G127" s="292"/>
      <c r="H127" s="292" t="s">
        <v>2437</v>
      </c>
      <c r="I127" s="292" t="s">
        <v>2389</v>
      </c>
      <c r="J127" s="292" t="s">
        <v>2438</v>
      </c>
      <c r="K127" s="338"/>
    </row>
    <row r="128" spans="2:11" s="1" customFormat="1" ht="15" customHeight="1">
      <c r="B128" s="335"/>
      <c r="C128" s="292" t="s">
        <v>89</v>
      </c>
      <c r="D128" s="292"/>
      <c r="E128" s="292"/>
      <c r="F128" s="313" t="s">
        <v>2387</v>
      </c>
      <c r="G128" s="292"/>
      <c r="H128" s="292" t="s">
        <v>2439</v>
      </c>
      <c r="I128" s="292" t="s">
        <v>2389</v>
      </c>
      <c r="J128" s="292" t="s">
        <v>2438</v>
      </c>
      <c r="K128" s="338"/>
    </row>
    <row r="129" spans="2:11" s="1" customFormat="1" ht="15" customHeight="1">
      <c r="B129" s="335"/>
      <c r="C129" s="292" t="s">
        <v>2398</v>
      </c>
      <c r="D129" s="292"/>
      <c r="E129" s="292"/>
      <c r="F129" s="313" t="s">
        <v>2393</v>
      </c>
      <c r="G129" s="292"/>
      <c r="H129" s="292" t="s">
        <v>2399</v>
      </c>
      <c r="I129" s="292" t="s">
        <v>2389</v>
      </c>
      <c r="J129" s="292">
        <v>15</v>
      </c>
      <c r="K129" s="338"/>
    </row>
    <row r="130" spans="2:11" s="1" customFormat="1" ht="15" customHeight="1">
      <c r="B130" s="335"/>
      <c r="C130" s="316" t="s">
        <v>2400</v>
      </c>
      <c r="D130" s="316"/>
      <c r="E130" s="316"/>
      <c r="F130" s="317" t="s">
        <v>2393</v>
      </c>
      <c r="G130" s="316"/>
      <c r="H130" s="316" t="s">
        <v>2401</v>
      </c>
      <c r="I130" s="316" t="s">
        <v>2389</v>
      </c>
      <c r="J130" s="316">
        <v>15</v>
      </c>
      <c r="K130" s="338"/>
    </row>
    <row r="131" spans="2:11" s="1" customFormat="1" ht="15" customHeight="1">
      <c r="B131" s="335"/>
      <c r="C131" s="316" t="s">
        <v>2402</v>
      </c>
      <c r="D131" s="316"/>
      <c r="E131" s="316"/>
      <c r="F131" s="317" t="s">
        <v>2393</v>
      </c>
      <c r="G131" s="316"/>
      <c r="H131" s="316" t="s">
        <v>2403</v>
      </c>
      <c r="I131" s="316" t="s">
        <v>2389</v>
      </c>
      <c r="J131" s="316">
        <v>20</v>
      </c>
      <c r="K131" s="338"/>
    </row>
    <row r="132" spans="2:11" s="1" customFormat="1" ht="15" customHeight="1">
      <c r="B132" s="335"/>
      <c r="C132" s="316" t="s">
        <v>2404</v>
      </c>
      <c r="D132" s="316"/>
      <c r="E132" s="316"/>
      <c r="F132" s="317" t="s">
        <v>2393</v>
      </c>
      <c r="G132" s="316"/>
      <c r="H132" s="316" t="s">
        <v>2405</v>
      </c>
      <c r="I132" s="316" t="s">
        <v>2389</v>
      </c>
      <c r="J132" s="316">
        <v>20</v>
      </c>
      <c r="K132" s="338"/>
    </row>
    <row r="133" spans="2:11" s="1" customFormat="1" ht="15" customHeight="1">
      <c r="B133" s="335"/>
      <c r="C133" s="292" t="s">
        <v>2392</v>
      </c>
      <c r="D133" s="292"/>
      <c r="E133" s="292"/>
      <c r="F133" s="313" t="s">
        <v>2393</v>
      </c>
      <c r="G133" s="292"/>
      <c r="H133" s="292" t="s">
        <v>2427</v>
      </c>
      <c r="I133" s="292" t="s">
        <v>2389</v>
      </c>
      <c r="J133" s="292">
        <v>50</v>
      </c>
      <c r="K133" s="338"/>
    </row>
    <row r="134" spans="2:11" s="1" customFormat="1" ht="15" customHeight="1">
      <c r="B134" s="335"/>
      <c r="C134" s="292" t="s">
        <v>2406</v>
      </c>
      <c r="D134" s="292"/>
      <c r="E134" s="292"/>
      <c r="F134" s="313" t="s">
        <v>2393</v>
      </c>
      <c r="G134" s="292"/>
      <c r="H134" s="292" t="s">
        <v>2427</v>
      </c>
      <c r="I134" s="292" t="s">
        <v>2389</v>
      </c>
      <c r="J134" s="292">
        <v>50</v>
      </c>
      <c r="K134" s="338"/>
    </row>
    <row r="135" spans="2:11" s="1" customFormat="1" ht="15" customHeight="1">
      <c r="B135" s="335"/>
      <c r="C135" s="292" t="s">
        <v>2412</v>
      </c>
      <c r="D135" s="292"/>
      <c r="E135" s="292"/>
      <c r="F135" s="313" t="s">
        <v>2393</v>
      </c>
      <c r="G135" s="292"/>
      <c r="H135" s="292" t="s">
        <v>2427</v>
      </c>
      <c r="I135" s="292" t="s">
        <v>2389</v>
      </c>
      <c r="J135" s="292">
        <v>50</v>
      </c>
      <c r="K135" s="338"/>
    </row>
    <row r="136" spans="2:11" s="1" customFormat="1" ht="15" customHeight="1">
      <c r="B136" s="335"/>
      <c r="C136" s="292" t="s">
        <v>2414</v>
      </c>
      <c r="D136" s="292"/>
      <c r="E136" s="292"/>
      <c r="F136" s="313" t="s">
        <v>2393</v>
      </c>
      <c r="G136" s="292"/>
      <c r="H136" s="292" t="s">
        <v>2427</v>
      </c>
      <c r="I136" s="292" t="s">
        <v>2389</v>
      </c>
      <c r="J136" s="292">
        <v>50</v>
      </c>
      <c r="K136" s="338"/>
    </row>
    <row r="137" spans="2:11" s="1" customFormat="1" ht="15" customHeight="1">
      <c r="B137" s="335"/>
      <c r="C137" s="292" t="s">
        <v>2415</v>
      </c>
      <c r="D137" s="292"/>
      <c r="E137" s="292"/>
      <c r="F137" s="313" t="s">
        <v>2393</v>
      </c>
      <c r="G137" s="292"/>
      <c r="H137" s="292" t="s">
        <v>2440</v>
      </c>
      <c r="I137" s="292" t="s">
        <v>2389</v>
      </c>
      <c r="J137" s="292">
        <v>255</v>
      </c>
      <c r="K137" s="338"/>
    </row>
    <row r="138" spans="2:11" s="1" customFormat="1" ht="15" customHeight="1">
      <c r="B138" s="335"/>
      <c r="C138" s="292" t="s">
        <v>2417</v>
      </c>
      <c r="D138" s="292"/>
      <c r="E138" s="292"/>
      <c r="F138" s="313" t="s">
        <v>2387</v>
      </c>
      <c r="G138" s="292"/>
      <c r="H138" s="292" t="s">
        <v>2441</v>
      </c>
      <c r="I138" s="292" t="s">
        <v>2419</v>
      </c>
      <c r="J138" s="292"/>
      <c r="K138" s="338"/>
    </row>
    <row r="139" spans="2:11" s="1" customFormat="1" ht="15" customHeight="1">
      <c r="B139" s="335"/>
      <c r="C139" s="292" t="s">
        <v>2420</v>
      </c>
      <c r="D139" s="292"/>
      <c r="E139" s="292"/>
      <c r="F139" s="313" t="s">
        <v>2387</v>
      </c>
      <c r="G139" s="292"/>
      <c r="H139" s="292" t="s">
        <v>2442</v>
      </c>
      <c r="I139" s="292" t="s">
        <v>2422</v>
      </c>
      <c r="J139" s="292"/>
      <c r="K139" s="338"/>
    </row>
    <row r="140" spans="2:11" s="1" customFormat="1" ht="15" customHeight="1">
      <c r="B140" s="335"/>
      <c r="C140" s="292" t="s">
        <v>2423</v>
      </c>
      <c r="D140" s="292"/>
      <c r="E140" s="292"/>
      <c r="F140" s="313" t="s">
        <v>2387</v>
      </c>
      <c r="G140" s="292"/>
      <c r="H140" s="292" t="s">
        <v>2423</v>
      </c>
      <c r="I140" s="292" t="s">
        <v>2422</v>
      </c>
      <c r="J140" s="292"/>
      <c r="K140" s="338"/>
    </row>
    <row r="141" spans="2:11" s="1" customFormat="1" ht="15" customHeight="1">
      <c r="B141" s="335"/>
      <c r="C141" s="292" t="s">
        <v>42</v>
      </c>
      <c r="D141" s="292"/>
      <c r="E141" s="292"/>
      <c r="F141" s="313" t="s">
        <v>2387</v>
      </c>
      <c r="G141" s="292"/>
      <c r="H141" s="292" t="s">
        <v>2443</v>
      </c>
      <c r="I141" s="292" t="s">
        <v>2422</v>
      </c>
      <c r="J141" s="292"/>
      <c r="K141" s="338"/>
    </row>
    <row r="142" spans="2:11" s="1" customFormat="1" ht="15" customHeight="1">
      <c r="B142" s="335"/>
      <c r="C142" s="292" t="s">
        <v>2444</v>
      </c>
      <c r="D142" s="292"/>
      <c r="E142" s="292"/>
      <c r="F142" s="313" t="s">
        <v>2387</v>
      </c>
      <c r="G142" s="292"/>
      <c r="H142" s="292" t="s">
        <v>2445</v>
      </c>
      <c r="I142" s="292" t="s">
        <v>2422</v>
      </c>
      <c r="J142" s="292"/>
      <c r="K142" s="338"/>
    </row>
    <row r="143" spans="2:11" s="1" customFormat="1" ht="15" customHeight="1">
      <c r="B143" s="339"/>
      <c r="C143" s="340"/>
      <c r="D143" s="340"/>
      <c r="E143" s="340"/>
      <c r="F143" s="340"/>
      <c r="G143" s="340"/>
      <c r="H143" s="340"/>
      <c r="I143" s="340"/>
      <c r="J143" s="340"/>
      <c r="K143" s="341"/>
    </row>
    <row r="144" spans="2:11" s="1" customFormat="1" ht="18.75" customHeight="1">
      <c r="B144" s="326"/>
      <c r="C144" s="326"/>
      <c r="D144" s="326"/>
      <c r="E144" s="326"/>
      <c r="F144" s="327"/>
      <c r="G144" s="326"/>
      <c r="H144" s="326"/>
      <c r="I144" s="326"/>
      <c r="J144" s="326"/>
      <c r="K144" s="326"/>
    </row>
    <row r="145" spans="2:11" s="1" customFormat="1" ht="18.75" customHeight="1">
      <c r="B145" s="299"/>
      <c r="C145" s="299"/>
      <c r="D145" s="299"/>
      <c r="E145" s="299"/>
      <c r="F145" s="299"/>
      <c r="G145" s="299"/>
      <c r="H145" s="299"/>
      <c r="I145" s="299"/>
      <c r="J145" s="299"/>
      <c r="K145" s="299"/>
    </row>
    <row r="146" spans="2:11" s="1" customFormat="1" ht="7.5" customHeight="1">
      <c r="B146" s="300"/>
      <c r="C146" s="301"/>
      <c r="D146" s="301"/>
      <c r="E146" s="301"/>
      <c r="F146" s="301"/>
      <c r="G146" s="301"/>
      <c r="H146" s="301"/>
      <c r="I146" s="301"/>
      <c r="J146" s="301"/>
      <c r="K146" s="302"/>
    </row>
    <row r="147" spans="2:11" s="1" customFormat="1" ht="45" customHeight="1">
      <c r="B147" s="303"/>
      <c r="C147" s="426" t="s">
        <v>2446</v>
      </c>
      <c r="D147" s="426"/>
      <c r="E147" s="426"/>
      <c r="F147" s="426"/>
      <c r="G147" s="426"/>
      <c r="H147" s="426"/>
      <c r="I147" s="426"/>
      <c r="J147" s="426"/>
      <c r="K147" s="304"/>
    </row>
    <row r="148" spans="2:11" s="1" customFormat="1" ht="17.25" customHeight="1">
      <c r="B148" s="303"/>
      <c r="C148" s="305" t="s">
        <v>2381</v>
      </c>
      <c r="D148" s="305"/>
      <c r="E148" s="305"/>
      <c r="F148" s="305" t="s">
        <v>2382</v>
      </c>
      <c r="G148" s="306"/>
      <c r="H148" s="305" t="s">
        <v>58</v>
      </c>
      <c r="I148" s="305" t="s">
        <v>61</v>
      </c>
      <c r="J148" s="305" t="s">
        <v>2383</v>
      </c>
      <c r="K148" s="304"/>
    </row>
    <row r="149" spans="2:11" s="1" customFormat="1" ht="17.25" customHeight="1">
      <c r="B149" s="303"/>
      <c r="C149" s="307" t="s">
        <v>2384</v>
      </c>
      <c r="D149" s="307"/>
      <c r="E149" s="307"/>
      <c r="F149" s="308" t="s">
        <v>2385</v>
      </c>
      <c r="G149" s="309"/>
      <c r="H149" s="307"/>
      <c r="I149" s="307"/>
      <c r="J149" s="307" t="s">
        <v>2386</v>
      </c>
      <c r="K149" s="304"/>
    </row>
    <row r="150" spans="2:11" s="1" customFormat="1" ht="5.25" customHeight="1">
      <c r="B150" s="315"/>
      <c r="C150" s="310"/>
      <c r="D150" s="310"/>
      <c r="E150" s="310"/>
      <c r="F150" s="310"/>
      <c r="G150" s="311"/>
      <c r="H150" s="310"/>
      <c r="I150" s="310"/>
      <c r="J150" s="310"/>
      <c r="K150" s="338"/>
    </row>
    <row r="151" spans="2:11" s="1" customFormat="1" ht="15" customHeight="1">
      <c r="B151" s="315"/>
      <c r="C151" s="342" t="s">
        <v>2390</v>
      </c>
      <c r="D151" s="292"/>
      <c r="E151" s="292"/>
      <c r="F151" s="343" t="s">
        <v>2387</v>
      </c>
      <c r="G151" s="292"/>
      <c r="H151" s="342" t="s">
        <v>2427</v>
      </c>
      <c r="I151" s="342" t="s">
        <v>2389</v>
      </c>
      <c r="J151" s="342">
        <v>120</v>
      </c>
      <c r="K151" s="338"/>
    </row>
    <row r="152" spans="2:11" s="1" customFormat="1" ht="15" customHeight="1">
      <c r="B152" s="315"/>
      <c r="C152" s="342" t="s">
        <v>2436</v>
      </c>
      <c r="D152" s="292"/>
      <c r="E152" s="292"/>
      <c r="F152" s="343" t="s">
        <v>2387</v>
      </c>
      <c r="G152" s="292"/>
      <c r="H152" s="342" t="s">
        <v>2447</v>
      </c>
      <c r="I152" s="342" t="s">
        <v>2389</v>
      </c>
      <c r="J152" s="342" t="s">
        <v>2438</v>
      </c>
      <c r="K152" s="338"/>
    </row>
    <row r="153" spans="2:11" s="1" customFormat="1" ht="15" customHeight="1">
      <c r="B153" s="315"/>
      <c r="C153" s="342" t="s">
        <v>89</v>
      </c>
      <c r="D153" s="292"/>
      <c r="E153" s="292"/>
      <c r="F153" s="343" t="s">
        <v>2387</v>
      </c>
      <c r="G153" s="292"/>
      <c r="H153" s="342" t="s">
        <v>2448</v>
      </c>
      <c r="I153" s="342" t="s">
        <v>2389</v>
      </c>
      <c r="J153" s="342" t="s">
        <v>2438</v>
      </c>
      <c r="K153" s="338"/>
    </row>
    <row r="154" spans="2:11" s="1" customFormat="1" ht="15" customHeight="1">
      <c r="B154" s="315"/>
      <c r="C154" s="342" t="s">
        <v>2392</v>
      </c>
      <c r="D154" s="292"/>
      <c r="E154" s="292"/>
      <c r="F154" s="343" t="s">
        <v>2393</v>
      </c>
      <c r="G154" s="292"/>
      <c r="H154" s="342" t="s">
        <v>2427</v>
      </c>
      <c r="I154" s="342" t="s">
        <v>2389</v>
      </c>
      <c r="J154" s="342">
        <v>50</v>
      </c>
      <c r="K154" s="338"/>
    </row>
    <row r="155" spans="2:11" s="1" customFormat="1" ht="15" customHeight="1">
      <c r="B155" s="315"/>
      <c r="C155" s="342" t="s">
        <v>2395</v>
      </c>
      <c r="D155" s="292"/>
      <c r="E155" s="292"/>
      <c r="F155" s="343" t="s">
        <v>2387</v>
      </c>
      <c r="G155" s="292"/>
      <c r="H155" s="342" t="s">
        <v>2427</v>
      </c>
      <c r="I155" s="342" t="s">
        <v>2397</v>
      </c>
      <c r="J155" s="342"/>
      <c r="K155" s="338"/>
    </row>
    <row r="156" spans="2:11" s="1" customFormat="1" ht="15" customHeight="1">
      <c r="B156" s="315"/>
      <c r="C156" s="342" t="s">
        <v>2406</v>
      </c>
      <c r="D156" s="292"/>
      <c r="E156" s="292"/>
      <c r="F156" s="343" t="s">
        <v>2393</v>
      </c>
      <c r="G156" s="292"/>
      <c r="H156" s="342" t="s">
        <v>2427</v>
      </c>
      <c r="I156" s="342" t="s">
        <v>2389</v>
      </c>
      <c r="J156" s="342">
        <v>50</v>
      </c>
      <c r="K156" s="338"/>
    </row>
    <row r="157" spans="2:11" s="1" customFormat="1" ht="15" customHeight="1">
      <c r="B157" s="315"/>
      <c r="C157" s="342" t="s">
        <v>2414</v>
      </c>
      <c r="D157" s="292"/>
      <c r="E157" s="292"/>
      <c r="F157" s="343" t="s">
        <v>2393</v>
      </c>
      <c r="G157" s="292"/>
      <c r="H157" s="342" t="s">
        <v>2427</v>
      </c>
      <c r="I157" s="342" t="s">
        <v>2389</v>
      </c>
      <c r="J157" s="342">
        <v>50</v>
      </c>
      <c r="K157" s="338"/>
    </row>
    <row r="158" spans="2:11" s="1" customFormat="1" ht="15" customHeight="1">
      <c r="B158" s="315"/>
      <c r="C158" s="342" t="s">
        <v>2412</v>
      </c>
      <c r="D158" s="292"/>
      <c r="E158" s="292"/>
      <c r="F158" s="343" t="s">
        <v>2393</v>
      </c>
      <c r="G158" s="292"/>
      <c r="H158" s="342" t="s">
        <v>2427</v>
      </c>
      <c r="I158" s="342" t="s">
        <v>2389</v>
      </c>
      <c r="J158" s="342">
        <v>50</v>
      </c>
      <c r="K158" s="338"/>
    </row>
    <row r="159" spans="2:11" s="1" customFormat="1" ht="15" customHeight="1">
      <c r="B159" s="315"/>
      <c r="C159" s="342" t="s">
        <v>134</v>
      </c>
      <c r="D159" s="292"/>
      <c r="E159" s="292"/>
      <c r="F159" s="343" t="s">
        <v>2387</v>
      </c>
      <c r="G159" s="292"/>
      <c r="H159" s="342" t="s">
        <v>2449</v>
      </c>
      <c r="I159" s="342" t="s">
        <v>2389</v>
      </c>
      <c r="J159" s="342" t="s">
        <v>2450</v>
      </c>
      <c r="K159" s="338"/>
    </row>
    <row r="160" spans="2:11" s="1" customFormat="1" ht="15" customHeight="1">
      <c r="B160" s="315"/>
      <c r="C160" s="342" t="s">
        <v>2451</v>
      </c>
      <c r="D160" s="292"/>
      <c r="E160" s="292"/>
      <c r="F160" s="343" t="s">
        <v>2387</v>
      </c>
      <c r="G160" s="292"/>
      <c r="H160" s="342" t="s">
        <v>2452</v>
      </c>
      <c r="I160" s="342" t="s">
        <v>2422</v>
      </c>
      <c r="J160" s="342"/>
      <c r="K160" s="338"/>
    </row>
    <row r="161" spans="2:11" s="1" customFormat="1" ht="15" customHeight="1">
      <c r="B161" s="344"/>
      <c r="C161" s="324"/>
      <c r="D161" s="324"/>
      <c r="E161" s="324"/>
      <c r="F161" s="324"/>
      <c r="G161" s="324"/>
      <c r="H161" s="324"/>
      <c r="I161" s="324"/>
      <c r="J161" s="324"/>
      <c r="K161" s="345"/>
    </row>
    <row r="162" spans="2:11" s="1" customFormat="1" ht="18.75" customHeight="1">
      <c r="B162" s="326"/>
      <c r="C162" s="336"/>
      <c r="D162" s="336"/>
      <c r="E162" s="336"/>
      <c r="F162" s="346"/>
      <c r="G162" s="336"/>
      <c r="H162" s="336"/>
      <c r="I162" s="336"/>
      <c r="J162" s="336"/>
      <c r="K162" s="326"/>
    </row>
    <row r="163" spans="2:11" s="1" customFormat="1" ht="18.75" customHeight="1">
      <c r="B163" s="299"/>
      <c r="C163" s="299"/>
      <c r="D163" s="299"/>
      <c r="E163" s="299"/>
      <c r="F163" s="299"/>
      <c r="G163" s="299"/>
      <c r="H163" s="299"/>
      <c r="I163" s="299"/>
      <c r="J163" s="299"/>
      <c r="K163" s="299"/>
    </row>
    <row r="164" spans="2:11" s="1" customFormat="1" ht="7.5" customHeight="1">
      <c r="B164" s="281"/>
      <c r="C164" s="282"/>
      <c r="D164" s="282"/>
      <c r="E164" s="282"/>
      <c r="F164" s="282"/>
      <c r="G164" s="282"/>
      <c r="H164" s="282"/>
      <c r="I164" s="282"/>
      <c r="J164" s="282"/>
      <c r="K164" s="283"/>
    </row>
    <row r="165" spans="2:11" s="1" customFormat="1" ht="45" customHeight="1">
      <c r="B165" s="284"/>
      <c r="C165" s="424" t="s">
        <v>2453</v>
      </c>
      <c r="D165" s="424"/>
      <c r="E165" s="424"/>
      <c r="F165" s="424"/>
      <c r="G165" s="424"/>
      <c r="H165" s="424"/>
      <c r="I165" s="424"/>
      <c r="J165" s="424"/>
      <c r="K165" s="285"/>
    </row>
    <row r="166" spans="2:11" s="1" customFormat="1" ht="17.25" customHeight="1">
      <c r="B166" s="284"/>
      <c r="C166" s="305" t="s">
        <v>2381</v>
      </c>
      <c r="D166" s="305"/>
      <c r="E166" s="305"/>
      <c r="F166" s="305" t="s">
        <v>2382</v>
      </c>
      <c r="G166" s="347"/>
      <c r="H166" s="348" t="s">
        <v>58</v>
      </c>
      <c r="I166" s="348" t="s">
        <v>61</v>
      </c>
      <c r="J166" s="305" t="s">
        <v>2383</v>
      </c>
      <c r="K166" s="285"/>
    </row>
    <row r="167" spans="2:11" s="1" customFormat="1" ht="17.25" customHeight="1">
      <c r="B167" s="286"/>
      <c r="C167" s="307" t="s">
        <v>2384</v>
      </c>
      <c r="D167" s="307"/>
      <c r="E167" s="307"/>
      <c r="F167" s="308" t="s">
        <v>2385</v>
      </c>
      <c r="G167" s="349"/>
      <c r="H167" s="350"/>
      <c r="I167" s="350"/>
      <c r="J167" s="307" t="s">
        <v>2386</v>
      </c>
      <c r="K167" s="287"/>
    </row>
    <row r="168" spans="2:11" s="1" customFormat="1" ht="5.25" customHeight="1">
      <c r="B168" s="315"/>
      <c r="C168" s="310"/>
      <c r="D168" s="310"/>
      <c r="E168" s="310"/>
      <c r="F168" s="310"/>
      <c r="G168" s="311"/>
      <c r="H168" s="310"/>
      <c r="I168" s="310"/>
      <c r="J168" s="310"/>
      <c r="K168" s="338"/>
    </row>
    <row r="169" spans="2:11" s="1" customFormat="1" ht="15" customHeight="1">
      <c r="B169" s="315"/>
      <c r="C169" s="292" t="s">
        <v>2390</v>
      </c>
      <c r="D169" s="292"/>
      <c r="E169" s="292"/>
      <c r="F169" s="313" t="s">
        <v>2387</v>
      </c>
      <c r="G169" s="292"/>
      <c r="H169" s="292" t="s">
        <v>2427</v>
      </c>
      <c r="I169" s="292" t="s">
        <v>2389</v>
      </c>
      <c r="J169" s="292">
        <v>120</v>
      </c>
      <c r="K169" s="338"/>
    </row>
    <row r="170" spans="2:11" s="1" customFormat="1" ht="15" customHeight="1">
      <c r="B170" s="315"/>
      <c r="C170" s="292" t="s">
        <v>2436</v>
      </c>
      <c r="D170" s="292"/>
      <c r="E170" s="292"/>
      <c r="F170" s="313" t="s">
        <v>2387</v>
      </c>
      <c r="G170" s="292"/>
      <c r="H170" s="292" t="s">
        <v>2437</v>
      </c>
      <c r="I170" s="292" t="s">
        <v>2389</v>
      </c>
      <c r="J170" s="292" t="s">
        <v>2438</v>
      </c>
      <c r="K170" s="338"/>
    </row>
    <row r="171" spans="2:11" s="1" customFormat="1" ht="15" customHeight="1">
      <c r="B171" s="315"/>
      <c r="C171" s="292" t="s">
        <v>89</v>
      </c>
      <c r="D171" s="292"/>
      <c r="E171" s="292"/>
      <c r="F171" s="313" t="s">
        <v>2387</v>
      </c>
      <c r="G171" s="292"/>
      <c r="H171" s="292" t="s">
        <v>2454</v>
      </c>
      <c r="I171" s="292" t="s">
        <v>2389</v>
      </c>
      <c r="J171" s="292" t="s">
        <v>2438</v>
      </c>
      <c r="K171" s="338"/>
    </row>
    <row r="172" spans="2:11" s="1" customFormat="1" ht="15" customHeight="1">
      <c r="B172" s="315"/>
      <c r="C172" s="292" t="s">
        <v>2392</v>
      </c>
      <c r="D172" s="292"/>
      <c r="E172" s="292"/>
      <c r="F172" s="313" t="s">
        <v>2393</v>
      </c>
      <c r="G172" s="292"/>
      <c r="H172" s="292" t="s">
        <v>2454</v>
      </c>
      <c r="I172" s="292" t="s">
        <v>2389</v>
      </c>
      <c r="J172" s="292">
        <v>50</v>
      </c>
      <c r="K172" s="338"/>
    </row>
    <row r="173" spans="2:11" s="1" customFormat="1" ht="15" customHeight="1">
      <c r="B173" s="315"/>
      <c r="C173" s="292" t="s">
        <v>2395</v>
      </c>
      <c r="D173" s="292"/>
      <c r="E173" s="292"/>
      <c r="F173" s="313" t="s">
        <v>2387</v>
      </c>
      <c r="G173" s="292"/>
      <c r="H173" s="292" t="s">
        <v>2454</v>
      </c>
      <c r="I173" s="292" t="s">
        <v>2397</v>
      </c>
      <c r="J173" s="292"/>
      <c r="K173" s="338"/>
    </row>
    <row r="174" spans="2:11" s="1" customFormat="1" ht="15" customHeight="1">
      <c r="B174" s="315"/>
      <c r="C174" s="292" t="s">
        <v>2406</v>
      </c>
      <c r="D174" s="292"/>
      <c r="E174" s="292"/>
      <c r="F174" s="313" t="s">
        <v>2393</v>
      </c>
      <c r="G174" s="292"/>
      <c r="H174" s="292" t="s">
        <v>2454</v>
      </c>
      <c r="I174" s="292" t="s">
        <v>2389</v>
      </c>
      <c r="J174" s="292">
        <v>50</v>
      </c>
      <c r="K174" s="338"/>
    </row>
    <row r="175" spans="2:11" s="1" customFormat="1" ht="15" customHeight="1">
      <c r="B175" s="315"/>
      <c r="C175" s="292" t="s">
        <v>2414</v>
      </c>
      <c r="D175" s="292"/>
      <c r="E175" s="292"/>
      <c r="F175" s="313" t="s">
        <v>2393</v>
      </c>
      <c r="G175" s="292"/>
      <c r="H175" s="292" t="s">
        <v>2454</v>
      </c>
      <c r="I175" s="292" t="s">
        <v>2389</v>
      </c>
      <c r="J175" s="292">
        <v>50</v>
      </c>
      <c r="K175" s="338"/>
    </row>
    <row r="176" spans="2:11" s="1" customFormat="1" ht="15" customHeight="1">
      <c r="B176" s="315"/>
      <c r="C176" s="292" t="s">
        <v>2412</v>
      </c>
      <c r="D176" s="292"/>
      <c r="E176" s="292"/>
      <c r="F176" s="313" t="s">
        <v>2393</v>
      </c>
      <c r="G176" s="292"/>
      <c r="H176" s="292" t="s">
        <v>2454</v>
      </c>
      <c r="I176" s="292" t="s">
        <v>2389</v>
      </c>
      <c r="J176" s="292">
        <v>50</v>
      </c>
      <c r="K176" s="338"/>
    </row>
    <row r="177" spans="2:11" s="1" customFormat="1" ht="15" customHeight="1">
      <c r="B177" s="315"/>
      <c r="C177" s="292" t="s">
        <v>138</v>
      </c>
      <c r="D177" s="292"/>
      <c r="E177" s="292"/>
      <c r="F177" s="313" t="s">
        <v>2387</v>
      </c>
      <c r="G177" s="292"/>
      <c r="H177" s="292" t="s">
        <v>2455</v>
      </c>
      <c r="I177" s="292" t="s">
        <v>2456</v>
      </c>
      <c r="J177" s="292"/>
      <c r="K177" s="338"/>
    </row>
    <row r="178" spans="2:11" s="1" customFormat="1" ht="15" customHeight="1">
      <c r="B178" s="315"/>
      <c r="C178" s="292" t="s">
        <v>61</v>
      </c>
      <c r="D178" s="292"/>
      <c r="E178" s="292"/>
      <c r="F178" s="313" t="s">
        <v>2387</v>
      </c>
      <c r="G178" s="292"/>
      <c r="H178" s="292" t="s">
        <v>2457</v>
      </c>
      <c r="I178" s="292" t="s">
        <v>2458</v>
      </c>
      <c r="J178" s="292">
        <v>1</v>
      </c>
      <c r="K178" s="338"/>
    </row>
    <row r="179" spans="2:11" s="1" customFormat="1" ht="15" customHeight="1">
      <c r="B179" s="315"/>
      <c r="C179" s="292" t="s">
        <v>57</v>
      </c>
      <c r="D179" s="292"/>
      <c r="E179" s="292"/>
      <c r="F179" s="313" t="s">
        <v>2387</v>
      </c>
      <c r="G179" s="292"/>
      <c r="H179" s="292" t="s">
        <v>2459</v>
      </c>
      <c r="I179" s="292" t="s">
        <v>2389</v>
      </c>
      <c r="J179" s="292">
        <v>20</v>
      </c>
      <c r="K179" s="338"/>
    </row>
    <row r="180" spans="2:11" s="1" customFormat="1" ht="15" customHeight="1">
      <c r="B180" s="315"/>
      <c r="C180" s="292" t="s">
        <v>58</v>
      </c>
      <c r="D180" s="292"/>
      <c r="E180" s="292"/>
      <c r="F180" s="313" t="s">
        <v>2387</v>
      </c>
      <c r="G180" s="292"/>
      <c r="H180" s="292" t="s">
        <v>2460</v>
      </c>
      <c r="I180" s="292" t="s">
        <v>2389</v>
      </c>
      <c r="J180" s="292">
        <v>255</v>
      </c>
      <c r="K180" s="338"/>
    </row>
    <row r="181" spans="2:11" s="1" customFormat="1" ht="15" customHeight="1">
      <c r="B181" s="315"/>
      <c r="C181" s="292" t="s">
        <v>139</v>
      </c>
      <c r="D181" s="292"/>
      <c r="E181" s="292"/>
      <c r="F181" s="313" t="s">
        <v>2387</v>
      </c>
      <c r="G181" s="292"/>
      <c r="H181" s="292" t="s">
        <v>2351</v>
      </c>
      <c r="I181" s="292" t="s">
        <v>2389</v>
      </c>
      <c r="J181" s="292">
        <v>10</v>
      </c>
      <c r="K181" s="338"/>
    </row>
    <row r="182" spans="2:11" s="1" customFormat="1" ht="15" customHeight="1">
      <c r="B182" s="315"/>
      <c r="C182" s="292" t="s">
        <v>140</v>
      </c>
      <c r="D182" s="292"/>
      <c r="E182" s="292"/>
      <c r="F182" s="313" t="s">
        <v>2387</v>
      </c>
      <c r="G182" s="292"/>
      <c r="H182" s="292" t="s">
        <v>2461</v>
      </c>
      <c r="I182" s="292" t="s">
        <v>2422</v>
      </c>
      <c r="J182" s="292"/>
      <c r="K182" s="338"/>
    </row>
    <row r="183" spans="2:11" s="1" customFormat="1" ht="15" customHeight="1">
      <c r="B183" s="315"/>
      <c r="C183" s="292" t="s">
        <v>2462</v>
      </c>
      <c r="D183" s="292"/>
      <c r="E183" s="292"/>
      <c r="F183" s="313" t="s">
        <v>2387</v>
      </c>
      <c r="G183" s="292"/>
      <c r="H183" s="292" t="s">
        <v>2463</v>
      </c>
      <c r="I183" s="292" t="s">
        <v>2422</v>
      </c>
      <c r="J183" s="292"/>
      <c r="K183" s="338"/>
    </row>
    <row r="184" spans="2:11" s="1" customFormat="1" ht="15" customHeight="1">
      <c r="B184" s="315"/>
      <c r="C184" s="292" t="s">
        <v>2451</v>
      </c>
      <c r="D184" s="292"/>
      <c r="E184" s="292"/>
      <c r="F184" s="313" t="s">
        <v>2387</v>
      </c>
      <c r="G184" s="292"/>
      <c r="H184" s="292" t="s">
        <v>2464</v>
      </c>
      <c r="I184" s="292" t="s">
        <v>2422</v>
      </c>
      <c r="J184" s="292"/>
      <c r="K184" s="338"/>
    </row>
    <row r="185" spans="2:11" s="1" customFormat="1" ht="15" customHeight="1">
      <c r="B185" s="315"/>
      <c r="C185" s="292" t="s">
        <v>142</v>
      </c>
      <c r="D185" s="292"/>
      <c r="E185" s="292"/>
      <c r="F185" s="313" t="s">
        <v>2393</v>
      </c>
      <c r="G185" s="292"/>
      <c r="H185" s="292" t="s">
        <v>2465</v>
      </c>
      <c r="I185" s="292" t="s">
        <v>2389</v>
      </c>
      <c r="J185" s="292">
        <v>50</v>
      </c>
      <c r="K185" s="338"/>
    </row>
    <row r="186" spans="2:11" s="1" customFormat="1" ht="15" customHeight="1">
      <c r="B186" s="315"/>
      <c r="C186" s="292" t="s">
        <v>2466</v>
      </c>
      <c r="D186" s="292"/>
      <c r="E186" s="292"/>
      <c r="F186" s="313" t="s">
        <v>2393</v>
      </c>
      <c r="G186" s="292"/>
      <c r="H186" s="292" t="s">
        <v>2467</v>
      </c>
      <c r="I186" s="292" t="s">
        <v>2468</v>
      </c>
      <c r="J186" s="292"/>
      <c r="K186" s="338"/>
    </row>
    <row r="187" spans="2:11" s="1" customFormat="1" ht="15" customHeight="1">
      <c r="B187" s="315"/>
      <c r="C187" s="292" t="s">
        <v>2469</v>
      </c>
      <c r="D187" s="292"/>
      <c r="E187" s="292"/>
      <c r="F187" s="313" t="s">
        <v>2393</v>
      </c>
      <c r="G187" s="292"/>
      <c r="H187" s="292" t="s">
        <v>2470</v>
      </c>
      <c r="I187" s="292" t="s">
        <v>2468</v>
      </c>
      <c r="J187" s="292"/>
      <c r="K187" s="338"/>
    </row>
    <row r="188" spans="2:11" s="1" customFormat="1" ht="15" customHeight="1">
      <c r="B188" s="315"/>
      <c r="C188" s="292" t="s">
        <v>2471</v>
      </c>
      <c r="D188" s="292"/>
      <c r="E188" s="292"/>
      <c r="F188" s="313" t="s">
        <v>2393</v>
      </c>
      <c r="G188" s="292"/>
      <c r="H188" s="292" t="s">
        <v>2472</v>
      </c>
      <c r="I188" s="292" t="s">
        <v>2468</v>
      </c>
      <c r="J188" s="292"/>
      <c r="K188" s="338"/>
    </row>
    <row r="189" spans="2:11" s="1" customFormat="1" ht="15" customHeight="1">
      <c r="B189" s="315"/>
      <c r="C189" s="351" t="s">
        <v>2473</v>
      </c>
      <c r="D189" s="292"/>
      <c r="E189" s="292"/>
      <c r="F189" s="313" t="s">
        <v>2393</v>
      </c>
      <c r="G189" s="292"/>
      <c r="H189" s="292" t="s">
        <v>2474</v>
      </c>
      <c r="I189" s="292" t="s">
        <v>2475</v>
      </c>
      <c r="J189" s="352" t="s">
        <v>2476</v>
      </c>
      <c r="K189" s="338"/>
    </row>
    <row r="190" spans="2:11" s="18" customFormat="1" ht="15" customHeight="1">
      <c r="B190" s="353"/>
      <c r="C190" s="354" t="s">
        <v>2477</v>
      </c>
      <c r="D190" s="355"/>
      <c r="E190" s="355"/>
      <c r="F190" s="356" t="s">
        <v>2393</v>
      </c>
      <c r="G190" s="355"/>
      <c r="H190" s="355" t="s">
        <v>2478</v>
      </c>
      <c r="I190" s="355" t="s">
        <v>2475</v>
      </c>
      <c r="J190" s="357" t="s">
        <v>2476</v>
      </c>
      <c r="K190" s="358"/>
    </row>
    <row r="191" spans="2:11" s="1" customFormat="1" ht="15" customHeight="1">
      <c r="B191" s="315"/>
      <c r="C191" s="351" t="s">
        <v>46</v>
      </c>
      <c r="D191" s="292"/>
      <c r="E191" s="292"/>
      <c r="F191" s="313" t="s">
        <v>2387</v>
      </c>
      <c r="G191" s="292"/>
      <c r="H191" s="289" t="s">
        <v>2479</v>
      </c>
      <c r="I191" s="292" t="s">
        <v>2480</v>
      </c>
      <c r="J191" s="292"/>
      <c r="K191" s="338"/>
    </row>
    <row r="192" spans="2:11" s="1" customFormat="1" ht="15" customHeight="1">
      <c r="B192" s="315"/>
      <c r="C192" s="351" t="s">
        <v>2481</v>
      </c>
      <c r="D192" s="292"/>
      <c r="E192" s="292"/>
      <c r="F192" s="313" t="s">
        <v>2387</v>
      </c>
      <c r="G192" s="292"/>
      <c r="H192" s="292" t="s">
        <v>2482</v>
      </c>
      <c r="I192" s="292" t="s">
        <v>2422</v>
      </c>
      <c r="J192" s="292"/>
      <c r="K192" s="338"/>
    </row>
    <row r="193" spans="2:11" s="1" customFormat="1" ht="15" customHeight="1">
      <c r="B193" s="315"/>
      <c r="C193" s="351" t="s">
        <v>2483</v>
      </c>
      <c r="D193" s="292"/>
      <c r="E193" s="292"/>
      <c r="F193" s="313" t="s">
        <v>2387</v>
      </c>
      <c r="G193" s="292"/>
      <c r="H193" s="292" t="s">
        <v>2484</v>
      </c>
      <c r="I193" s="292" t="s">
        <v>2422</v>
      </c>
      <c r="J193" s="292"/>
      <c r="K193" s="338"/>
    </row>
    <row r="194" spans="2:11" s="1" customFormat="1" ht="15" customHeight="1">
      <c r="B194" s="315"/>
      <c r="C194" s="351" t="s">
        <v>2485</v>
      </c>
      <c r="D194" s="292"/>
      <c r="E194" s="292"/>
      <c r="F194" s="313" t="s">
        <v>2393</v>
      </c>
      <c r="G194" s="292"/>
      <c r="H194" s="292" t="s">
        <v>2486</v>
      </c>
      <c r="I194" s="292" t="s">
        <v>2422</v>
      </c>
      <c r="J194" s="292"/>
      <c r="K194" s="338"/>
    </row>
    <row r="195" spans="2:11" s="1" customFormat="1" ht="15" customHeight="1">
      <c r="B195" s="344"/>
      <c r="C195" s="359"/>
      <c r="D195" s="324"/>
      <c r="E195" s="324"/>
      <c r="F195" s="324"/>
      <c r="G195" s="324"/>
      <c r="H195" s="324"/>
      <c r="I195" s="324"/>
      <c r="J195" s="324"/>
      <c r="K195" s="345"/>
    </row>
    <row r="196" spans="2:11" s="1" customFormat="1" ht="18.75" customHeight="1">
      <c r="B196" s="326"/>
      <c r="C196" s="336"/>
      <c r="D196" s="336"/>
      <c r="E196" s="336"/>
      <c r="F196" s="346"/>
      <c r="G196" s="336"/>
      <c r="H196" s="336"/>
      <c r="I196" s="336"/>
      <c r="J196" s="336"/>
      <c r="K196" s="326"/>
    </row>
    <row r="197" spans="2:11" s="1" customFormat="1" ht="18.75" customHeight="1">
      <c r="B197" s="326"/>
      <c r="C197" s="336"/>
      <c r="D197" s="336"/>
      <c r="E197" s="336"/>
      <c r="F197" s="346"/>
      <c r="G197" s="336"/>
      <c r="H197" s="336"/>
      <c r="I197" s="336"/>
      <c r="J197" s="336"/>
      <c r="K197" s="326"/>
    </row>
    <row r="198" spans="2:11" s="1" customFormat="1" ht="18.75" customHeight="1">
      <c r="B198" s="299"/>
      <c r="C198" s="299"/>
      <c r="D198" s="299"/>
      <c r="E198" s="299"/>
      <c r="F198" s="299"/>
      <c r="G198" s="299"/>
      <c r="H198" s="299"/>
      <c r="I198" s="299"/>
      <c r="J198" s="299"/>
      <c r="K198" s="299"/>
    </row>
    <row r="199" spans="2:11" s="1" customFormat="1" ht="12">
      <c r="B199" s="281"/>
      <c r="C199" s="282"/>
      <c r="D199" s="282"/>
      <c r="E199" s="282"/>
      <c r="F199" s="282"/>
      <c r="G199" s="282"/>
      <c r="H199" s="282"/>
      <c r="I199" s="282"/>
      <c r="J199" s="282"/>
      <c r="K199" s="283"/>
    </row>
    <row r="200" spans="2:11" s="1" customFormat="1" ht="22.2">
      <c r="B200" s="284"/>
      <c r="C200" s="424" t="s">
        <v>2487</v>
      </c>
      <c r="D200" s="424"/>
      <c r="E200" s="424"/>
      <c r="F200" s="424"/>
      <c r="G200" s="424"/>
      <c r="H200" s="424"/>
      <c r="I200" s="424"/>
      <c r="J200" s="424"/>
      <c r="K200" s="285"/>
    </row>
    <row r="201" spans="2:11" s="1" customFormat="1" ht="25.5" customHeight="1">
      <c r="B201" s="284"/>
      <c r="C201" s="360" t="s">
        <v>2488</v>
      </c>
      <c r="D201" s="360"/>
      <c r="E201" s="360"/>
      <c r="F201" s="360" t="s">
        <v>2489</v>
      </c>
      <c r="G201" s="361"/>
      <c r="H201" s="427" t="s">
        <v>2490</v>
      </c>
      <c r="I201" s="427"/>
      <c r="J201" s="427"/>
      <c r="K201" s="285"/>
    </row>
    <row r="202" spans="2:11" s="1" customFormat="1" ht="5.25" customHeight="1">
      <c r="B202" s="315"/>
      <c r="C202" s="310"/>
      <c r="D202" s="310"/>
      <c r="E202" s="310"/>
      <c r="F202" s="310"/>
      <c r="G202" s="336"/>
      <c r="H202" s="310"/>
      <c r="I202" s="310"/>
      <c r="J202" s="310"/>
      <c r="K202" s="338"/>
    </row>
    <row r="203" spans="2:11" s="1" customFormat="1" ht="15" customHeight="1">
      <c r="B203" s="315"/>
      <c r="C203" s="292" t="s">
        <v>2480</v>
      </c>
      <c r="D203" s="292"/>
      <c r="E203" s="292"/>
      <c r="F203" s="313" t="s">
        <v>47</v>
      </c>
      <c r="G203" s="292"/>
      <c r="H203" s="428" t="s">
        <v>2491</v>
      </c>
      <c r="I203" s="428"/>
      <c r="J203" s="428"/>
      <c r="K203" s="338"/>
    </row>
    <row r="204" spans="2:11" s="1" customFormat="1" ht="15" customHeight="1">
      <c r="B204" s="315"/>
      <c r="C204" s="292"/>
      <c r="D204" s="292"/>
      <c r="E204" s="292"/>
      <c r="F204" s="313" t="s">
        <v>48</v>
      </c>
      <c r="G204" s="292"/>
      <c r="H204" s="428" t="s">
        <v>2492</v>
      </c>
      <c r="I204" s="428"/>
      <c r="J204" s="428"/>
      <c r="K204" s="338"/>
    </row>
    <row r="205" spans="2:11" s="1" customFormat="1" ht="15" customHeight="1">
      <c r="B205" s="315"/>
      <c r="C205" s="292"/>
      <c r="D205" s="292"/>
      <c r="E205" s="292"/>
      <c r="F205" s="313" t="s">
        <v>51</v>
      </c>
      <c r="G205" s="292"/>
      <c r="H205" s="428" t="s">
        <v>2493</v>
      </c>
      <c r="I205" s="428"/>
      <c r="J205" s="428"/>
      <c r="K205" s="338"/>
    </row>
    <row r="206" spans="2:11" s="1" customFormat="1" ht="15" customHeight="1">
      <c r="B206" s="315"/>
      <c r="C206" s="292"/>
      <c r="D206" s="292"/>
      <c r="E206" s="292"/>
      <c r="F206" s="313" t="s">
        <v>49</v>
      </c>
      <c r="G206" s="292"/>
      <c r="H206" s="428" t="s">
        <v>2494</v>
      </c>
      <c r="I206" s="428"/>
      <c r="J206" s="428"/>
      <c r="K206" s="338"/>
    </row>
    <row r="207" spans="2:11" s="1" customFormat="1" ht="15" customHeight="1">
      <c r="B207" s="315"/>
      <c r="C207" s="292"/>
      <c r="D207" s="292"/>
      <c r="E207" s="292"/>
      <c r="F207" s="313" t="s">
        <v>50</v>
      </c>
      <c r="G207" s="292"/>
      <c r="H207" s="428" t="s">
        <v>2495</v>
      </c>
      <c r="I207" s="428"/>
      <c r="J207" s="428"/>
      <c r="K207" s="338"/>
    </row>
    <row r="208" spans="2:11" s="1" customFormat="1" ht="15" customHeight="1">
      <c r="B208" s="315"/>
      <c r="C208" s="292"/>
      <c r="D208" s="292"/>
      <c r="E208" s="292"/>
      <c r="F208" s="313"/>
      <c r="G208" s="292"/>
      <c r="H208" s="292"/>
      <c r="I208" s="292"/>
      <c r="J208" s="292"/>
      <c r="K208" s="338"/>
    </row>
    <row r="209" spans="2:11" s="1" customFormat="1" ht="15" customHeight="1">
      <c r="B209" s="315"/>
      <c r="C209" s="292" t="s">
        <v>2434</v>
      </c>
      <c r="D209" s="292"/>
      <c r="E209" s="292"/>
      <c r="F209" s="313" t="s">
        <v>82</v>
      </c>
      <c r="G209" s="292"/>
      <c r="H209" s="428" t="s">
        <v>2496</v>
      </c>
      <c r="I209" s="428"/>
      <c r="J209" s="428"/>
      <c r="K209" s="338"/>
    </row>
    <row r="210" spans="2:11" s="1" customFormat="1" ht="15" customHeight="1">
      <c r="B210" s="315"/>
      <c r="C210" s="292"/>
      <c r="D210" s="292"/>
      <c r="E210" s="292"/>
      <c r="F210" s="313" t="s">
        <v>2332</v>
      </c>
      <c r="G210" s="292"/>
      <c r="H210" s="428" t="s">
        <v>2333</v>
      </c>
      <c r="I210" s="428"/>
      <c r="J210" s="428"/>
      <c r="K210" s="338"/>
    </row>
    <row r="211" spans="2:11" s="1" customFormat="1" ht="15" customHeight="1">
      <c r="B211" s="315"/>
      <c r="C211" s="292"/>
      <c r="D211" s="292"/>
      <c r="E211" s="292"/>
      <c r="F211" s="313" t="s">
        <v>2330</v>
      </c>
      <c r="G211" s="292"/>
      <c r="H211" s="428" t="s">
        <v>2497</v>
      </c>
      <c r="I211" s="428"/>
      <c r="J211" s="428"/>
      <c r="K211" s="338"/>
    </row>
    <row r="212" spans="2:11" s="1" customFormat="1" ht="15" customHeight="1">
      <c r="B212" s="362"/>
      <c r="C212" s="292"/>
      <c r="D212" s="292"/>
      <c r="E212" s="292"/>
      <c r="F212" s="313" t="s">
        <v>2334</v>
      </c>
      <c r="G212" s="351"/>
      <c r="H212" s="429" t="s">
        <v>2335</v>
      </c>
      <c r="I212" s="429"/>
      <c r="J212" s="429"/>
      <c r="K212" s="363"/>
    </row>
    <row r="213" spans="2:11" s="1" customFormat="1" ht="15" customHeight="1">
      <c r="B213" s="362"/>
      <c r="C213" s="292"/>
      <c r="D213" s="292"/>
      <c r="E213" s="292"/>
      <c r="F213" s="313" t="s">
        <v>1600</v>
      </c>
      <c r="G213" s="351"/>
      <c r="H213" s="429" t="s">
        <v>126</v>
      </c>
      <c r="I213" s="429"/>
      <c r="J213" s="429"/>
      <c r="K213" s="363"/>
    </row>
    <row r="214" spans="2:11" s="1" customFormat="1" ht="15" customHeight="1">
      <c r="B214" s="362"/>
      <c r="C214" s="292"/>
      <c r="D214" s="292"/>
      <c r="E214" s="292"/>
      <c r="F214" s="313"/>
      <c r="G214" s="351"/>
      <c r="H214" s="342"/>
      <c r="I214" s="342"/>
      <c r="J214" s="342"/>
      <c r="K214" s="363"/>
    </row>
    <row r="215" spans="2:11" s="1" customFormat="1" ht="15" customHeight="1">
      <c r="B215" s="362"/>
      <c r="C215" s="292" t="s">
        <v>2458</v>
      </c>
      <c r="D215" s="292"/>
      <c r="E215" s="292"/>
      <c r="F215" s="313">
        <v>1</v>
      </c>
      <c r="G215" s="351"/>
      <c r="H215" s="429" t="s">
        <v>2498</v>
      </c>
      <c r="I215" s="429"/>
      <c r="J215" s="429"/>
      <c r="K215" s="363"/>
    </row>
    <row r="216" spans="2:11" s="1" customFormat="1" ht="15" customHeight="1">
      <c r="B216" s="362"/>
      <c r="C216" s="292"/>
      <c r="D216" s="292"/>
      <c r="E216" s="292"/>
      <c r="F216" s="313">
        <v>2</v>
      </c>
      <c r="G216" s="351"/>
      <c r="H216" s="429" t="s">
        <v>2499</v>
      </c>
      <c r="I216" s="429"/>
      <c r="J216" s="429"/>
      <c r="K216" s="363"/>
    </row>
    <row r="217" spans="2:11" s="1" customFormat="1" ht="15" customHeight="1">
      <c r="B217" s="362"/>
      <c r="C217" s="292"/>
      <c r="D217" s="292"/>
      <c r="E217" s="292"/>
      <c r="F217" s="313">
        <v>3</v>
      </c>
      <c r="G217" s="351"/>
      <c r="H217" s="429" t="s">
        <v>2500</v>
      </c>
      <c r="I217" s="429"/>
      <c r="J217" s="429"/>
      <c r="K217" s="363"/>
    </row>
    <row r="218" spans="2:11" s="1" customFormat="1" ht="15" customHeight="1">
      <c r="B218" s="362"/>
      <c r="C218" s="292"/>
      <c r="D218" s="292"/>
      <c r="E218" s="292"/>
      <c r="F218" s="313">
        <v>4</v>
      </c>
      <c r="G218" s="351"/>
      <c r="H218" s="429" t="s">
        <v>2501</v>
      </c>
      <c r="I218" s="429"/>
      <c r="J218" s="429"/>
      <c r="K218" s="363"/>
    </row>
    <row r="219" spans="2:11" s="1" customFormat="1" ht="12.75" customHeight="1">
      <c r="B219" s="364"/>
      <c r="C219" s="365"/>
      <c r="D219" s="365"/>
      <c r="E219" s="365"/>
      <c r="F219" s="365"/>
      <c r="G219" s="365"/>
      <c r="H219" s="365"/>
      <c r="I219" s="365"/>
      <c r="J219" s="365"/>
      <c r="K219" s="366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03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94"/>
      <c r="M2" s="394"/>
      <c r="N2" s="394"/>
      <c r="O2" s="394"/>
      <c r="P2" s="394"/>
      <c r="Q2" s="394"/>
      <c r="R2" s="394"/>
      <c r="S2" s="394"/>
      <c r="T2" s="394"/>
      <c r="U2" s="394"/>
      <c r="V2" s="394"/>
      <c r="AT2" s="20" t="s">
        <v>90</v>
      </c>
    </row>
    <row r="3" spans="1:46" s="1" customFormat="1" ht="6.9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23"/>
      <c r="AT3" s="20" t="s">
        <v>85</v>
      </c>
    </row>
    <row r="4" spans="1:46" s="1" customFormat="1" ht="24.9" customHeight="1">
      <c r="B4" s="23"/>
      <c r="D4" s="114" t="s">
        <v>128</v>
      </c>
      <c r="L4" s="23"/>
      <c r="M4" s="115" t="s">
        <v>10</v>
      </c>
      <c r="AT4" s="20" t="s">
        <v>4</v>
      </c>
    </row>
    <row r="5" spans="1:46" s="1" customFormat="1" ht="6.9" customHeight="1">
      <c r="B5" s="23"/>
      <c r="L5" s="23"/>
    </row>
    <row r="6" spans="1:46" s="1" customFormat="1" ht="12" customHeight="1">
      <c r="B6" s="23"/>
      <c r="D6" s="116" t="s">
        <v>16</v>
      </c>
      <c r="L6" s="23"/>
    </row>
    <row r="7" spans="1:46" s="1" customFormat="1" ht="16.5" customHeight="1">
      <c r="B7" s="23"/>
      <c r="E7" s="411" t="str">
        <f>'Rekapitulace stavby'!K6</f>
        <v>ÚČOV nát. lab. LB - Odvodnění v areálu Ekotechnického muzea</v>
      </c>
      <c r="F7" s="412"/>
      <c r="G7" s="412"/>
      <c r="H7" s="412"/>
      <c r="L7" s="23"/>
    </row>
    <row r="8" spans="1:46" s="1" customFormat="1" ht="12" customHeight="1">
      <c r="B8" s="23"/>
      <c r="D8" s="116" t="s">
        <v>129</v>
      </c>
      <c r="L8" s="23"/>
    </row>
    <row r="9" spans="1:46" s="2" customFormat="1" ht="16.5" customHeight="1">
      <c r="A9" s="38"/>
      <c r="B9" s="43"/>
      <c r="C9" s="38"/>
      <c r="D9" s="38"/>
      <c r="E9" s="411" t="s">
        <v>130</v>
      </c>
      <c r="F9" s="413"/>
      <c r="G9" s="413"/>
      <c r="H9" s="413"/>
      <c r="I9" s="38"/>
      <c r="J9" s="38"/>
      <c r="K9" s="38"/>
      <c r="L9" s="11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pans="1:46" s="2" customFormat="1" ht="12" customHeight="1">
      <c r="A10" s="38"/>
      <c r="B10" s="43"/>
      <c r="C10" s="38"/>
      <c r="D10" s="116" t="s">
        <v>131</v>
      </c>
      <c r="E10" s="38"/>
      <c r="F10" s="38"/>
      <c r="G10" s="38"/>
      <c r="H10" s="38"/>
      <c r="I10" s="38"/>
      <c r="J10" s="38"/>
      <c r="K10" s="38"/>
      <c r="L10" s="11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pans="1:46" s="2" customFormat="1" ht="16.5" customHeight="1">
      <c r="A11" s="38"/>
      <c r="B11" s="43"/>
      <c r="C11" s="38"/>
      <c r="D11" s="38"/>
      <c r="E11" s="414" t="s">
        <v>132</v>
      </c>
      <c r="F11" s="413"/>
      <c r="G11" s="413"/>
      <c r="H11" s="413"/>
      <c r="I11" s="38"/>
      <c r="J11" s="38"/>
      <c r="K11" s="38"/>
      <c r="L11" s="11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pans="1:46" s="2" customFormat="1" ht="10.199999999999999">
      <c r="A12" s="38"/>
      <c r="B12" s="43"/>
      <c r="C12" s="38"/>
      <c r="D12" s="38"/>
      <c r="E12" s="38"/>
      <c r="F12" s="38"/>
      <c r="G12" s="38"/>
      <c r="H12" s="38"/>
      <c r="I12" s="38"/>
      <c r="J12" s="38"/>
      <c r="K12" s="38"/>
      <c r="L12" s="11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pans="1:46" s="2" customFormat="1" ht="12" customHeight="1">
      <c r="A13" s="38"/>
      <c r="B13" s="43"/>
      <c r="C13" s="38"/>
      <c r="D13" s="116" t="s">
        <v>18</v>
      </c>
      <c r="E13" s="38"/>
      <c r="F13" s="107" t="s">
        <v>31</v>
      </c>
      <c r="G13" s="38"/>
      <c r="H13" s="38"/>
      <c r="I13" s="116" t="s">
        <v>20</v>
      </c>
      <c r="J13" s="107" t="s">
        <v>31</v>
      </c>
      <c r="K13" s="38"/>
      <c r="L13" s="11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pans="1:46" s="2" customFormat="1" ht="12" customHeight="1">
      <c r="A14" s="38"/>
      <c r="B14" s="43"/>
      <c r="C14" s="38"/>
      <c r="D14" s="116" t="s">
        <v>22</v>
      </c>
      <c r="E14" s="38"/>
      <c r="F14" s="107" t="s">
        <v>23</v>
      </c>
      <c r="G14" s="38"/>
      <c r="H14" s="38"/>
      <c r="I14" s="116" t="s">
        <v>24</v>
      </c>
      <c r="J14" s="118">
        <f>'Rekapitulace stavby'!AN8</f>
        <v>45674</v>
      </c>
      <c r="K14" s="38"/>
      <c r="L14" s="11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pans="1:46" s="2" customFormat="1" ht="10.8" customHeight="1">
      <c r="A15" s="38"/>
      <c r="B15" s="43"/>
      <c r="C15" s="38"/>
      <c r="D15" s="38"/>
      <c r="E15" s="38"/>
      <c r="F15" s="38"/>
      <c r="G15" s="38"/>
      <c r="H15" s="38"/>
      <c r="I15" s="38"/>
      <c r="J15" s="38"/>
      <c r="K15" s="38"/>
      <c r="L15" s="11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pans="1:46" s="2" customFormat="1" ht="12" customHeight="1">
      <c r="A16" s="38"/>
      <c r="B16" s="43"/>
      <c r="C16" s="38"/>
      <c r="D16" s="116" t="s">
        <v>29</v>
      </c>
      <c r="E16" s="38"/>
      <c r="F16" s="38"/>
      <c r="G16" s="38"/>
      <c r="H16" s="38"/>
      <c r="I16" s="116" t="s">
        <v>30</v>
      </c>
      <c r="J16" s="107" t="s">
        <v>31</v>
      </c>
      <c r="K16" s="38"/>
      <c r="L16" s="11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pans="1:31" s="2" customFormat="1" ht="18" customHeight="1">
      <c r="A17" s="38"/>
      <c r="B17" s="43"/>
      <c r="C17" s="38"/>
      <c r="D17" s="38"/>
      <c r="E17" s="107" t="s">
        <v>32</v>
      </c>
      <c r="F17" s="38"/>
      <c r="G17" s="38"/>
      <c r="H17" s="38"/>
      <c r="I17" s="116" t="s">
        <v>33</v>
      </c>
      <c r="J17" s="107" t="s">
        <v>31</v>
      </c>
      <c r="K17" s="38"/>
      <c r="L17" s="11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pans="1:31" s="2" customFormat="1" ht="6.9" customHeight="1">
      <c r="A18" s="38"/>
      <c r="B18" s="43"/>
      <c r="C18" s="38"/>
      <c r="D18" s="38"/>
      <c r="E18" s="38"/>
      <c r="F18" s="38"/>
      <c r="G18" s="38"/>
      <c r="H18" s="38"/>
      <c r="I18" s="38"/>
      <c r="J18" s="38"/>
      <c r="K18" s="38"/>
      <c r="L18" s="11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pans="1:31" s="2" customFormat="1" ht="12" customHeight="1">
      <c r="A19" s="38"/>
      <c r="B19" s="43"/>
      <c r="C19" s="38"/>
      <c r="D19" s="116" t="s">
        <v>34</v>
      </c>
      <c r="E19" s="38"/>
      <c r="F19" s="38"/>
      <c r="G19" s="38"/>
      <c r="H19" s="38"/>
      <c r="I19" s="116" t="s">
        <v>30</v>
      </c>
      <c r="J19" s="33" t="str">
        <f>'Rekapitulace stavby'!AN13</f>
        <v>Vyplň údaj</v>
      </c>
      <c r="K19" s="38"/>
      <c r="L19" s="11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pans="1:31" s="2" customFormat="1" ht="18" customHeight="1">
      <c r="A20" s="38"/>
      <c r="B20" s="43"/>
      <c r="C20" s="38"/>
      <c r="D20" s="38"/>
      <c r="E20" s="415" t="str">
        <f>'Rekapitulace stavby'!E14</f>
        <v>Vyplň údaj</v>
      </c>
      <c r="F20" s="416"/>
      <c r="G20" s="416"/>
      <c r="H20" s="416"/>
      <c r="I20" s="116" t="s">
        <v>33</v>
      </c>
      <c r="J20" s="33" t="str">
        <f>'Rekapitulace stavby'!AN14</f>
        <v>Vyplň údaj</v>
      </c>
      <c r="K20" s="38"/>
      <c r="L20" s="11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pans="1:31" s="2" customFormat="1" ht="6.9" customHeight="1">
      <c r="A21" s="38"/>
      <c r="B21" s="43"/>
      <c r="C21" s="38"/>
      <c r="D21" s="38"/>
      <c r="E21" s="38"/>
      <c r="F21" s="38"/>
      <c r="G21" s="38"/>
      <c r="H21" s="38"/>
      <c r="I21" s="38"/>
      <c r="J21" s="38"/>
      <c r="K21" s="38"/>
      <c r="L21" s="11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pans="1:31" s="2" customFormat="1" ht="12" customHeight="1">
      <c r="A22" s="38"/>
      <c r="B22" s="43"/>
      <c r="C22" s="38"/>
      <c r="D22" s="116" t="s">
        <v>36</v>
      </c>
      <c r="E22" s="38"/>
      <c r="F22" s="38"/>
      <c r="G22" s="38"/>
      <c r="H22" s="38"/>
      <c r="I22" s="116" t="s">
        <v>30</v>
      </c>
      <c r="J22" s="107" t="s">
        <v>31</v>
      </c>
      <c r="K22" s="38"/>
      <c r="L22" s="11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pans="1:31" s="2" customFormat="1" ht="18" customHeight="1">
      <c r="A23" s="38"/>
      <c r="B23" s="43"/>
      <c r="C23" s="38"/>
      <c r="D23" s="38"/>
      <c r="E23" s="107" t="s">
        <v>37</v>
      </c>
      <c r="F23" s="38"/>
      <c r="G23" s="38"/>
      <c r="H23" s="38"/>
      <c r="I23" s="116" t="s">
        <v>33</v>
      </c>
      <c r="J23" s="107" t="s">
        <v>31</v>
      </c>
      <c r="K23" s="38"/>
      <c r="L23" s="11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pans="1:31" s="2" customFormat="1" ht="6.9" customHeight="1">
      <c r="A24" s="38"/>
      <c r="B24" s="43"/>
      <c r="C24" s="38"/>
      <c r="D24" s="38"/>
      <c r="E24" s="38"/>
      <c r="F24" s="38"/>
      <c r="G24" s="38"/>
      <c r="H24" s="38"/>
      <c r="I24" s="38"/>
      <c r="J24" s="38"/>
      <c r="K24" s="38"/>
      <c r="L24" s="11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pans="1:31" s="2" customFormat="1" ht="12" customHeight="1">
      <c r="A25" s="38"/>
      <c r="B25" s="43"/>
      <c r="C25" s="38"/>
      <c r="D25" s="116" t="s">
        <v>39</v>
      </c>
      <c r="E25" s="38"/>
      <c r="F25" s="38"/>
      <c r="G25" s="38"/>
      <c r="H25" s="38"/>
      <c r="I25" s="116" t="s">
        <v>30</v>
      </c>
      <c r="J25" s="107" t="s">
        <v>31</v>
      </c>
      <c r="K25" s="38"/>
      <c r="L25" s="11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pans="1:31" s="2" customFormat="1" ht="18" customHeight="1">
      <c r="A26" s="38"/>
      <c r="B26" s="43"/>
      <c r="C26" s="38"/>
      <c r="D26" s="38"/>
      <c r="E26" s="107" t="s">
        <v>37</v>
      </c>
      <c r="F26" s="38"/>
      <c r="G26" s="38"/>
      <c r="H26" s="38"/>
      <c r="I26" s="116" t="s">
        <v>33</v>
      </c>
      <c r="J26" s="107" t="s">
        <v>31</v>
      </c>
      <c r="K26" s="38"/>
      <c r="L26" s="11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pans="1:31" s="2" customFormat="1" ht="6.9" customHeight="1">
      <c r="A27" s="38"/>
      <c r="B27" s="43"/>
      <c r="C27" s="38"/>
      <c r="D27" s="38"/>
      <c r="E27" s="38"/>
      <c r="F27" s="38"/>
      <c r="G27" s="38"/>
      <c r="H27" s="38"/>
      <c r="I27" s="38"/>
      <c r="J27" s="38"/>
      <c r="K27" s="38"/>
      <c r="L27" s="11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pans="1:31" s="2" customFormat="1" ht="12" customHeight="1">
      <c r="A28" s="38"/>
      <c r="B28" s="43"/>
      <c r="C28" s="38"/>
      <c r="D28" s="116" t="s">
        <v>40</v>
      </c>
      <c r="E28" s="38"/>
      <c r="F28" s="38"/>
      <c r="G28" s="38"/>
      <c r="H28" s="38"/>
      <c r="I28" s="38"/>
      <c r="J28" s="38"/>
      <c r="K28" s="38"/>
      <c r="L28" s="11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pans="1:31" s="8" customFormat="1" ht="47.25" customHeight="1">
      <c r="A29" s="119"/>
      <c r="B29" s="120"/>
      <c r="C29" s="119"/>
      <c r="D29" s="119"/>
      <c r="E29" s="417" t="s">
        <v>41</v>
      </c>
      <c r="F29" s="417"/>
      <c r="G29" s="417"/>
      <c r="H29" s="417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" customHeight="1">
      <c r="A30" s="38"/>
      <c r="B30" s="43"/>
      <c r="C30" s="38"/>
      <c r="D30" s="38"/>
      <c r="E30" s="38"/>
      <c r="F30" s="38"/>
      <c r="G30" s="38"/>
      <c r="H30" s="38"/>
      <c r="I30" s="38"/>
      <c r="J30" s="38"/>
      <c r="K30" s="38"/>
      <c r="L30" s="11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pans="1:31" s="2" customFormat="1" ht="6.9" customHeight="1">
      <c r="A31" s="38"/>
      <c r="B31" s="43"/>
      <c r="C31" s="38"/>
      <c r="D31" s="122"/>
      <c r="E31" s="122"/>
      <c r="F31" s="122"/>
      <c r="G31" s="122"/>
      <c r="H31" s="122"/>
      <c r="I31" s="122"/>
      <c r="J31" s="122"/>
      <c r="K31" s="122"/>
      <c r="L31" s="11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pans="1:31" s="2" customFormat="1" ht="25.35" customHeight="1">
      <c r="A32" s="38"/>
      <c r="B32" s="43"/>
      <c r="C32" s="38"/>
      <c r="D32" s="123" t="s">
        <v>42</v>
      </c>
      <c r="E32" s="38"/>
      <c r="F32" s="38"/>
      <c r="G32" s="38"/>
      <c r="H32" s="38"/>
      <c r="I32" s="38"/>
      <c r="J32" s="124">
        <f>ROUND(J86, 2)</f>
        <v>0</v>
      </c>
      <c r="K32" s="38"/>
      <c r="L32" s="11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pans="1:31" s="2" customFormat="1" ht="6.9" customHeight="1">
      <c r="A33" s="38"/>
      <c r="B33" s="43"/>
      <c r="C33" s="38"/>
      <c r="D33" s="122"/>
      <c r="E33" s="122"/>
      <c r="F33" s="122"/>
      <c r="G33" s="122"/>
      <c r="H33" s="122"/>
      <c r="I33" s="122"/>
      <c r="J33" s="122"/>
      <c r="K33" s="122"/>
      <c r="L33" s="11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pans="1:31" s="2" customFormat="1" ht="14.4" customHeight="1">
      <c r="A34" s="38"/>
      <c r="B34" s="43"/>
      <c r="C34" s="38"/>
      <c r="D34" s="38"/>
      <c r="E34" s="38"/>
      <c r="F34" s="125" t="s">
        <v>44</v>
      </c>
      <c r="G34" s="38"/>
      <c r="H34" s="38"/>
      <c r="I34" s="125" t="s">
        <v>43</v>
      </c>
      <c r="J34" s="125" t="s">
        <v>45</v>
      </c>
      <c r="K34" s="38"/>
      <c r="L34" s="11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pans="1:31" s="2" customFormat="1" ht="14.4" customHeight="1">
      <c r="A35" s="38"/>
      <c r="B35" s="43"/>
      <c r="C35" s="38"/>
      <c r="D35" s="126" t="s">
        <v>46</v>
      </c>
      <c r="E35" s="116" t="s">
        <v>47</v>
      </c>
      <c r="F35" s="127">
        <f>ROUND((SUM(BE86:BE102)),  2)</f>
        <v>0</v>
      </c>
      <c r="G35" s="38"/>
      <c r="H35" s="38"/>
      <c r="I35" s="128">
        <v>0.21</v>
      </c>
      <c r="J35" s="127">
        <f>ROUND(((SUM(BE86:BE102))*I35),  2)</f>
        <v>0</v>
      </c>
      <c r="K35" s="38"/>
      <c r="L35" s="11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pans="1:31" s="2" customFormat="1" ht="14.4" customHeight="1">
      <c r="A36" s="38"/>
      <c r="B36" s="43"/>
      <c r="C36" s="38"/>
      <c r="D36" s="38"/>
      <c r="E36" s="116" t="s">
        <v>48</v>
      </c>
      <c r="F36" s="127">
        <f>ROUND((SUM(BF86:BF102)),  2)</f>
        <v>0</v>
      </c>
      <c r="G36" s="38"/>
      <c r="H36" s="38"/>
      <c r="I36" s="128">
        <v>0.12</v>
      </c>
      <c r="J36" s="127">
        <f>ROUND(((SUM(BF86:BF102))*I36),  2)</f>
        <v>0</v>
      </c>
      <c r="K36" s="38"/>
      <c r="L36" s="11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pans="1:31" s="2" customFormat="1" ht="14.4" hidden="1" customHeight="1">
      <c r="A37" s="38"/>
      <c r="B37" s="43"/>
      <c r="C37" s="38"/>
      <c r="D37" s="38"/>
      <c r="E37" s="116" t="s">
        <v>49</v>
      </c>
      <c r="F37" s="127">
        <f>ROUND((SUM(BG86:BG102)),  2)</f>
        <v>0</v>
      </c>
      <c r="G37" s="38"/>
      <c r="H37" s="38"/>
      <c r="I37" s="128">
        <v>0.21</v>
      </c>
      <c r="J37" s="127">
        <f>0</f>
        <v>0</v>
      </c>
      <c r="K37" s="38"/>
      <c r="L37" s="11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pans="1:31" s="2" customFormat="1" ht="14.4" hidden="1" customHeight="1">
      <c r="A38" s="38"/>
      <c r="B38" s="43"/>
      <c r="C38" s="38"/>
      <c r="D38" s="38"/>
      <c r="E38" s="116" t="s">
        <v>50</v>
      </c>
      <c r="F38" s="127">
        <f>ROUND((SUM(BH86:BH102)),  2)</f>
        <v>0</v>
      </c>
      <c r="G38" s="38"/>
      <c r="H38" s="38"/>
      <c r="I38" s="128">
        <v>0.12</v>
      </c>
      <c r="J38" s="127">
        <f>0</f>
        <v>0</v>
      </c>
      <c r="K38" s="38"/>
      <c r="L38" s="11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pans="1:31" s="2" customFormat="1" ht="14.4" hidden="1" customHeight="1">
      <c r="A39" s="38"/>
      <c r="B39" s="43"/>
      <c r="C39" s="38"/>
      <c r="D39" s="38"/>
      <c r="E39" s="116" t="s">
        <v>51</v>
      </c>
      <c r="F39" s="127">
        <f>ROUND((SUM(BI86:BI102)),  2)</f>
        <v>0</v>
      </c>
      <c r="G39" s="38"/>
      <c r="H39" s="38"/>
      <c r="I39" s="128">
        <v>0</v>
      </c>
      <c r="J39" s="127">
        <f>0</f>
        <v>0</v>
      </c>
      <c r="K39" s="38"/>
      <c r="L39" s="11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pans="1:31" s="2" customFormat="1" ht="6.9" customHeight="1">
      <c r="A40" s="38"/>
      <c r="B40" s="43"/>
      <c r="C40" s="38"/>
      <c r="D40" s="38"/>
      <c r="E40" s="38"/>
      <c r="F40" s="38"/>
      <c r="G40" s="38"/>
      <c r="H40" s="38"/>
      <c r="I40" s="38"/>
      <c r="J40" s="38"/>
      <c r="K40" s="38"/>
      <c r="L40" s="11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pans="1:31" s="2" customFormat="1" ht="25.35" customHeight="1">
      <c r="A41" s="38"/>
      <c r="B41" s="43"/>
      <c r="C41" s="129"/>
      <c r="D41" s="130" t="s">
        <v>52</v>
      </c>
      <c r="E41" s="131"/>
      <c r="F41" s="131"/>
      <c r="G41" s="132" t="s">
        <v>53</v>
      </c>
      <c r="H41" s="133" t="s">
        <v>54</v>
      </c>
      <c r="I41" s="131"/>
      <c r="J41" s="134">
        <f>SUM(J32:J39)</f>
        <v>0</v>
      </c>
      <c r="K41" s="135"/>
      <c r="L41" s="11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pans="1:31" s="2" customFormat="1" ht="14.4" customHeight="1">
      <c r="A42" s="38"/>
      <c r="B42" s="136"/>
      <c r="C42" s="137"/>
      <c r="D42" s="137"/>
      <c r="E42" s="137"/>
      <c r="F42" s="137"/>
      <c r="G42" s="137"/>
      <c r="H42" s="137"/>
      <c r="I42" s="137"/>
      <c r="J42" s="137"/>
      <c r="K42" s="137"/>
      <c r="L42" s="11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pans="1:31" s="2" customFormat="1" ht="6.9" customHeight="1">
      <c r="A46" s="38"/>
      <c r="B46" s="138"/>
      <c r="C46" s="139"/>
      <c r="D46" s="139"/>
      <c r="E46" s="139"/>
      <c r="F46" s="139"/>
      <c r="G46" s="139"/>
      <c r="H46" s="139"/>
      <c r="I46" s="139"/>
      <c r="J46" s="139"/>
      <c r="K46" s="139"/>
      <c r="L46" s="11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pans="1:31" s="2" customFormat="1" ht="24.9" customHeight="1">
      <c r="A47" s="38"/>
      <c r="B47" s="39"/>
      <c r="C47" s="26" t="s">
        <v>133</v>
      </c>
      <c r="D47" s="40"/>
      <c r="E47" s="40"/>
      <c r="F47" s="40"/>
      <c r="G47" s="40"/>
      <c r="H47" s="40"/>
      <c r="I47" s="40"/>
      <c r="J47" s="40"/>
      <c r="K47" s="40"/>
      <c r="L47" s="11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pans="1:31" s="2" customFormat="1" ht="6.9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1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pans="1:47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1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pans="1:47" s="2" customFormat="1" ht="16.5" customHeight="1">
      <c r="A50" s="38"/>
      <c r="B50" s="39"/>
      <c r="C50" s="40"/>
      <c r="D50" s="40"/>
      <c r="E50" s="418" t="str">
        <f>E7</f>
        <v>ÚČOV nát. lab. LB - Odvodnění v areálu Ekotechnického muzea</v>
      </c>
      <c r="F50" s="419"/>
      <c r="G50" s="419"/>
      <c r="H50" s="419"/>
      <c r="I50" s="40"/>
      <c r="J50" s="40"/>
      <c r="K50" s="40"/>
      <c r="L50" s="11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pans="1:47" s="1" customFormat="1" ht="12" customHeight="1">
      <c r="B51" s="24"/>
      <c r="C51" s="32" t="s">
        <v>129</v>
      </c>
      <c r="D51" s="25"/>
      <c r="E51" s="25"/>
      <c r="F51" s="25"/>
      <c r="G51" s="25"/>
      <c r="H51" s="25"/>
      <c r="I51" s="25"/>
      <c r="J51" s="25"/>
      <c r="K51" s="25"/>
      <c r="L51" s="23"/>
    </row>
    <row r="52" spans="1:47" s="2" customFormat="1" ht="16.5" customHeight="1">
      <c r="A52" s="38"/>
      <c r="B52" s="39"/>
      <c r="C52" s="40"/>
      <c r="D52" s="40"/>
      <c r="E52" s="418" t="s">
        <v>130</v>
      </c>
      <c r="F52" s="420"/>
      <c r="G52" s="420"/>
      <c r="H52" s="420"/>
      <c r="I52" s="40"/>
      <c r="J52" s="40"/>
      <c r="K52" s="40"/>
      <c r="L52" s="11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pans="1:47" s="2" customFormat="1" ht="12" customHeight="1">
      <c r="A53" s="38"/>
      <c r="B53" s="39"/>
      <c r="C53" s="32" t="s">
        <v>131</v>
      </c>
      <c r="D53" s="40"/>
      <c r="E53" s="40"/>
      <c r="F53" s="40"/>
      <c r="G53" s="40"/>
      <c r="H53" s="40"/>
      <c r="I53" s="40"/>
      <c r="J53" s="40"/>
      <c r="K53" s="40"/>
      <c r="L53" s="11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pans="1:47" s="2" customFormat="1" ht="16.5" customHeight="1">
      <c r="A54" s="38"/>
      <c r="B54" s="39"/>
      <c r="C54" s="40"/>
      <c r="D54" s="40"/>
      <c r="E54" s="372" t="str">
        <f>E11</f>
        <v>PS 01 - Strojně-technologická část</v>
      </c>
      <c r="F54" s="420"/>
      <c r="G54" s="420"/>
      <c r="H54" s="420"/>
      <c r="I54" s="40"/>
      <c r="J54" s="40"/>
      <c r="K54" s="40"/>
      <c r="L54" s="11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pans="1:47" s="2" customFormat="1" ht="6.9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1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pans="1:47" s="2" customFormat="1" ht="12" customHeight="1">
      <c r="A56" s="38"/>
      <c r="B56" s="39"/>
      <c r="C56" s="32" t="s">
        <v>22</v>
      </c>
      <c r="D56" s="40"/>
      <c r="E56" s="40"/>
      <c r="F56" s="30" t="str">
        <f>F14</f>
        <v>Praha 6, k.ú. Bubeneč</v>
      </c>
      <c r="G56" s="40"/>
      <c r="H56" s="40"/>
      <c r="I56" s="32" t="s">
        <v>24</v>
      </c>
      <c r="J56" s="63">
        <f>IF(J14="","",J14)</f>
        <v>45674</v>
      </c>
      <c r="K56" s="40"/>
      <c r="L56" s="11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pans="1:47" s="2" customFormat="1" ht="6.9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1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pans="1:47" s="2" customFormat="1" ht="25.65" customHeight="1">
      <c r="A58" s="38"/>
      <c r="B58" s="39"/>
      <c r="C58" s="32" t="s">
        <v>29</v>
      </c>
      <c r="D58" s="40"/>
      <c r="E58" s="40"/>
      <c r="F58" s="30" t="str">
        <f>E17</f>
        <v>Hlavní město Praha</v>
      </c>
      <c r="G58" s="40"/>
      <c r="H58" s="40"/>
      <c r="I58" s="32" t="s">
        <v>36</v>
      </c>
      <c r="J58" s="36" t="str">
        <f>E23</f>
        <v>SWECO Hydroprojekt a.s.</v>
      </c>
      <c r="K58" s="40"/>
      <c r="L58" s="11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pans="1:47" s="2" customFormat="1" ht="25.65" customHeight="1">
      <c r="A59" s="38"/>
      <c r="B59" s="39"/>
      <c r="C59" s="32" t="s">
        <v>34</v>
      </c>
      <c r="D59" s="40"/>
      <c r="E59" s="40"/>
      <c r="F59" s="30" t="str">
        <f>IF(E20="","",E20)</f>
        <v>Vyplň údaj</v>
      </c>
      <c r="G59" s="40"/>
      <c r="H59" s="40"/>
      <c r="I59" s="32" t="s">
        <v>39</v>
      </c>
      <c r="J59" s="36" t="str">
        <f>E26</f>
        <v>SWECO Hydroprojekt a.s.</v>
      </c>
      <c r="K59" s="40"/>
      <c r="L59" s="11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pans="1:47" s="2" customFormat="1" ht="10.35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1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pans="1:47" s="2" customFormat="1" ht="29.25" customHeight="1">
      <c r="A61" s="38"/>
      <c r="B61" s="39"/>
      <c r="C61" s="140" t="s">
        <v>134</v>
      </c>
      <c r="D61" s="141"/>
      <c r="E61" s="141"/>
      <c r="F61" s="141"/>
      <c r="G61" s="141"/>
      <c r="H61" s="141"/>
      <c r="I61" s="141"/>
      <c r="J61" s="142" t="s">
        <v>135</v>
      </c>
      <c r="K61" s="141"/>
      <c r="L61" s="11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pans="1:47" s="2" customFormat="1" ht="10.35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1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pans="1:47" s="2" customFormat="1" ht="22.8" customHeight="1">
      <c r="A63" s="38"/>
      <c r="B63" s="39"/>
      <c r="C63" s="143" t="s">
        <v>74</v>
      </c>
      <c r="D63" s="40"/>
      <c r="E63" s="40"/>
      <c r="F63" s="40"/>
      <c r="G63" s="40"/>
      <c r="H63" s="40"/>
      <c r="I63" s="40"/>
      <c r="J63" s="81">
        <f>J86</f>
        <v>0</v>
      </c>
      <c r="K63" s="40"/>
      <c r="L63" s="11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20" t="s">
        <v>124</v>
      </c>
    </row>
    <row r="64" spans="1:47" s="9" customFormat="1" ht="24.9" customHeight="1">
      <c r="B64" s="144"/>
      <c r="C64" s="145"/>
      <c r="D64" s="146" t="s">
        <v>136</v>
      </c>
      <c r="E64" s="147"/>
      <c r="F64" s="147"/>
      <c r="G64" s="147"/>
      <c r="H64" s="147"/>
      <c r="I64" s="147"/>
      <c r="J64" s="148">
        <f>J87</f>
        <v>0</v>
      </c>
      <c r="K64" s="145"/>
      <c r="L64" s="149"/>
    </row>
    <row r="65" spans="1:31" s="2" customFormat="1" ht="21.75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17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pans="1:31" s="2" customFormat="1" ht="6.9" customHeight="1">
      <c r="A66" s="38"/>
      <c r="B66" s="51"/>
      <c r="C66" s="52"/>
      <c r="D66" s="52"/>
      <c r="E66" s="52"/>
      <c r="F66" s="52"/>
      <c r="G66" s="52"/>
      <c r="H66" s="52"/>
      <c r="I66" s="52"/>
      <c r="J66" s="52"/>
      <c r="K66" s="52"/>
      <c r="L66" s="117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pans="1:31" s="2" customFormat="1" ht="6.9" customHeight="1">
      <c r="A70" s="38"/>
      <c r="B70" s="53"/>
      <c r="C70" s="54"/>
      <c r="D70" s="54"/>
      <c r="E70" s="54"/>
      <c r="F70" s="54"/>
      <c r="G70" s="54"/>
      <c r="H70" s="54"/>
      <c r="I70" s="54"/>
      <c r="J70" s="54"/>
      <c r="K70" s="54"/>
      <c r="L70" s="11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pans="1:31" s="2" customFormat="1" ht="24.9" customHeight="1">
      <c r="A71" s="38"/>
      <c r="B71" s="39"/>
      <c r="C71" s="26" t="s">
        <v>137</v>
      </c>
      <c r="D71" s="40"/>
      <c r="E71" s="40"/>
      <c r="F71" s="40"/>
      <c r="G71" s="40"/>
      <c r="H71" s="40"/>
      <c r="I71" s="40"/>
      <c r="J71" s="40"/>
      <c r="K71" s="40"/>
      <c r="L71" s="11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pans="1:31" s="2" customFormat="1" ht="6.9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1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pans="1:31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1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pans="1:31" s="2" customFormat="1" ht="16.5" customHeight="1">
      <c r="A74" s="38"/>
      <c r="B74" s="39"/>
      <c r="C74" s="40"/>
      <c r="D74" s="40"/>
      <c r="E74" s="418" t="str">
        <f>E7</f>
        <v>ÚČOV nát. lab. LB - Odvodnění v areálu Ekotechnického muzea</v>
      </c>
      <c r="F74" s="419"/>
      <c r="G74" s="419"/>
      <c r="H74" s="419"/>
      <c r="I74" s="40"/>
      <c r="J74" s="40"/>
      <c r="K74" s="40"/>
      <c r="L74" s="11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pans="1:31" s="1" customFormat="1" ht="12" customHeight="1">
      <c r="B75" s="24"/>
      <c r="C75" s="32" t="s">
        <v>129</v>
      </c>
      <c r="D75" s="25"/>
      <c r="E75" s="25"/>
      <c r="F75" s="25"/>
      <c r="G75" s="25"/>
      <c r="H75" s="25"/>
      <c r="I75" s="25"/>
      <c r="J75" s="25"/>
      <c r="K75" s="25"/>
      <c r="L75" s="23"/>
    </row>
    <row r="76" spans="1:31" s="2" customFormat="1" ht="16.5" customHeight="1">
      <c r="A76" s="38"/>
      <c r="B76" s="39"/>
      <c r="C76" s="40"/>
      <c r="D76" s="40"/>
      <c r="E76" s="418" t="s">
        <v>130</v>
      </c>
      <c r="F76" s="420"/>
      <c r="G76" s="420"/>
      <c r="H76" s="420"/>
      <c r="I76" s="40"/>
      <c r="J76" s="40"/>
      <c r="K76" s="40"/>
      <c r="L76" s="11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pans="1:31" s="2" customFormat="1" ht="12" customHeight="1">
      <c r="A77" s="38"/>
      <c r="B77" s="39"/>
      <c r="C77" s="32" t="s">
        <v>131</v>
      </c>
      <c r="D77" s="40"/>
      <c r="E77" s="40"/>
      <c r="F77" s="40"/>
      <c r="G77" s="40"/>
      <c r="H77" s="40"/>
      <c r="I77" s="40"/>
      <c r="J77" s="40"/>
      <c r="K77" s="40"/>
      <c r="L77" s="11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pans="1:31" s="2" customFormat="1" ht="16.5" customHeight="1">
      <c r="A78" s="38"/>
      <c r="B78" s="39"/>
      <c r="C78" s="40"/>
      <c r="D78" s="40"/>
      <c r="E78" s="372" t="str">
        <f>E11</f>
        <v>PS 01 - Strojně-technologická část</v>
      </c>
      <c r="F78" s="420"/>
      <c r="G78" s="420"/>
      <c r="H78" s="420"/>
      <c r="I78" s="40"/>
      <c r="J78" s="40"/>
      <c r="K78" s="40"/>
      <c r="L78" s="11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pans="1:31" s="2" customFormat="1" ht="6.9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1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pans="1:31" s="2" customFormat="1" ht="12" customHeight="1">
      <c r="A80" s="38"/>
      <c r="B80" s="39"/>
      <c r="C80" s="32" t="s">
        <v>22</v>
      </c>
      <c r="D80" s="40"/>
      <c r="E80" s="40"/>
      <c r="F80" s="30" t="str">
        <f>F14</f>
        <v>Praha 6, k.ú. Bubeneč</v>
      </c>
      <c r="G80" s="40"/>
      <c r="H80" s="40"/>
      <c r="I80" s="32" t="s">
        <v>24</v>
      </c>
      <c r="J80" s="63">
        <f>IF(J14="","",J14)</f>
        <v>45674</v>
      </c>
      <c r="K80" s="40"/>
      <c r="L80" s="11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pans="1:65" s="2" customFormat="1" ht="6.9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1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pans="1:65" s="2" customFormat="1" ht="25.65" customHeight="1">
      <c r="A82" s="38"/>
      <c r="B82" s="39"/>
      <c r="C82" s="32" t="s">
        <v>29</v>
      </c>
      <c r="D82" s="40"/>
      <c r="E82" s="40"/>
      <c r="F82" s="30" t="str">
        <f>E17</f>
        <v>Hlavní město Praha</v>
      </c>
      <c r="G82" s="40"/>
      <c r="H82" s="40"/>
      <c r="I82" s="32" t="s">
        <v>36</v>
      </c>
      <c r="J82" s="36" t="str">
        <f>E23</f>
        <v>SWECO Hydroprojekt a.s.</v>
      </c>
      <c r="K82" s="40"/>
      <c r="L82" s="11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pans="1:65" s="2" customFormat="1" ht="25.65" customHeight="1">
      <c r="A83" s="38"/>
      <c r="B83" s="39"/>
      <c r="C83" s="32" t="s">
        <v>34</v>
      </c>
      <c r="D83" s="40"/>
      <c r="E83" s="40"/>
      <c r="F83" s="30" t="str">
        <f>IF(E20="","",E20)</f>
        <v>Vyplň údaj</v>
      </c>
      <c r="G83" s="40"/>
      <c r="H83" s="40"/>
      <c r="I83" s="32" t="s">
        <v>39</v>
      </c>
      <c r="J83" s="36" t="str">
        <f>E26</f>
        <v>SWECO Hydroprojekt a.s.</v>
      </c>
      <c r="K83" s="40"/>
      <c r="L83" s="11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pans="1:65" s="2" customFormat="1" ht="10.35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1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pans="1:65" s="10" customFormat="1" ht="29.25" customHeight="1">
      <c r="A85" s="150"/>
      <c r="B85" s="151"/>
      <c r="C85" s="152" t="s">
        <v>138</v>
      </c>
      <c r="D85" s="153" t="s">
        <v>61</v>
      </c>
      <c r="E85" s="153" t="s">
        <v>57</v>
      </c>
      <c r="F85" s="153" t="s">
        <v>58</v>
      </c>
      <c r="G85" s="153" t="s">
        <v>139</v>
      </c>
      <c r="H85" s="153" t="s">
        <v>140</v>
      </c>
      <c r="I85" s="153" t="s">
        <v>141</v>
      </c>
      <c r="J85" s="153" t="s">
        <v>135</v>
      </c>
      <c r="K85" s="154" t="s">
        <v>142</v>
      </c>
      <c r="L85" s="155"/>
      <c r="M85" s="72" t="s">
        <v>31</v>
      </c>
      <c r="N85" s="73" t="s">
        <v>46</v>
      </c>
      <c r="O85" s="73" t="s">
        <v>143</v>
      </c>
      <c r="P85" s="73" t="s">
        <v>144</v>
      </c>
      <c r="Q85" s="73" t="s">
        <v>145</v>
      </c>
      <c r="R85" s="73" t="s">
        <v>146</v>
      </c>
      <c r="S85" s="73" t="s">
        <v>147</v>
      </c>
      <c r="T85" s="74" t="s">
        <v>148</v>
      </c>
      <c r="U85" s="150"/>
      <c r="V85" s="150"/>
      <c r="W85" s="150"/>
      <c r="X85" s="150"/>
      <c r="Y85" s="150"/>
      <c r="Z85" s="150"/>
      <c r="AA85" s="150"/>
      <c r="AB85" s="150"/>
      <c r="AC85" s="150"/>
      <c r="AD85" s="150"/>
      <c r="AE85" s="150"/>
    </row>
    <row r="86" spans="1:65" s="2" customFormat="1" ht="22.8" customHeight="1">
      <c r="A86" s="38"/>
      <c r="B86" s="39"/>
      <c r="C86" s="79" t="s">
        <v>149</v>
      </c>
      <c r="D86" s="40"/>
      <c r="E86" s="40"/>
      <c r="F86" s="40"/>
      <c r="G86" s="40"/>
      <c r="H86" s="40"/>
      <c r="I86" s="40"/>
      <c r="J86" s="156">
        <f>BK86</f>
        <v>0</v>
      </c>
      <c r="K86" s="40"/>
      <c r="L86" s="43"/>
      <c r="M86" s="75"/>
      <c r="N86" s="157"/>
      <c r="O86" s="76"/>
      <c r="P86" s="158">
        <f>P87</f>
        <v>0</v>
      </c>
      <c r="Q86" s="76"/>
      <c r="R86" s="158">
        <f>R87</f>
        <v>0</v>
      </c>
      <c r="S86" s="76"/>
      <c r="T86" s="159">
        <f>T87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20" t="s">
        <v>75</v>
      </c>
      <c r="AU86" s="20" t="s">
        <v>124</v>
      </c>
      <c r="BK86" s="160">
        <f>BK87</f>
        <v>0</v>
      </c>
    </row>
    <row r="87" spans="1:65" s="11" customFormat="1" ht="25.95" customHeight="1">
      <c r="B87" s="161"/>
      <c r="C87" s="162"/>
      <c r="D87" s="163" t="s">
        <v>75</v>
      </c>
      <c r="E87" s="164" t="s">
        <v>150</v>
      </c>
      <c r="F87" s="164" t="s">
        <v>151</v>
      </c>
      <c r="G87" s="162"/>
      <c r="H87" s="162"/>
      <c r="I87" s="165"/>
      <c r="J87" s="166">
        <f>BK87</f>
        <v>0</v>
      </c>
      <c r="K87" s="162"/>
      <c r="L87" s="167"/>
      <c r="M87" s="168"/>
      <c r="N87" s="169"/>
      <c r="O87" s="169"/>
      <c r="P87" s="170">
        <f>SUM(P88:P102)</f>
        <v>0</v>
      </c>
      <c r="Q87" s="169"/>
      <c r="R87" s="170">
        <f>SUM(R88:R102)</f>
        <v>0</v>
      </c>
      <c r="S87" s="169"/>
      <c r="T87" s="171">
        <f>SUM(T88:T102)</f>
        <v>0</v>
      </c>
      <c r="AR87" s="172" t="s">
        <v>83</v>
      </c>
      <c r="AT87" s="173" t="s">
        <v>75</v>
      </c>
      <c r="AU87" s="173" t="s">
        <v>76</v>
      </c>
      <c r="AY87" s="172" t="s">
        <v>152</v>
      </c>
      <c r="BK87" s="174">
        <f>SUM(BK88:BK102)</f>
        <v>0</v>
      </c>
    </row>
    <row r="88" spans="1:65" s="2" customFormat="1" ht="16.5" customHeight="1">
      <c r="A88" s="38"/>
      <c r="B88" s="39"/>
      <c r="C88" s="175" t="s">
        <v>83</v>
      </c>
      <c r="D88" s="175" t="s">
        <v>153</v>
      </c>
      <c r="E88" s="176" t="s">
        <v>154</v>
      </c>
      <c r="F88" s="177" t="s">
        <v>155</v>
      </c>
      <c r="G88" s="178" t="s">
        <v>156</v>
      </c>
      <c r="H88" s="179">
        <v>1</v>
      </c>
      <c r="I88" s="180"/>
      <c r="J88" s="181">
        <f>ROUND(I88*H88,2)</f>
        <v>0</v>
      </c>
      <c r="K88" s="177" t="s">
        <v>31</v>
      </c>
      <c r="L88" s="43"/>
      <c r="M88" s="182" t="s">
        <v>31</v>
      </c>
      <c r="N88" s="183" t="s">
        <v>47</v>
      </c>
      <c r="O88" s="68"/>
      <c r="P88" s="184">
        <f>O88*H88</f>
        <v>0</v>
      </c>
      <c r="Q88" s="184">
        <v>0</v>
      </c>
      <c r="R88" s="184">
        <f>Q88*H88</f>
        <v>0</v>
      </c>
      <c r="S88" s="184">
        <v>0</v>
      </c>
      <c r="T88" s="185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186" t="s">
        <v>157</v>
      </c>
      <c r="AT88" s="186" t="s">
        <v>153</v>
      </c>
      <c r="AU88" s="186" t="s">
        <v>83</v>
      </c>
      <c r="AY88" s="20" t="s">
        <v>152</v>
      </c>
      <c r="BE88" s="187">
        <f>IF(N88="základní",J88,0)</f>
        <v>0</v>
      </c>
      <c r="BF88" s="187">
        <f>IF(N88="snížená",J88,0)</f>
        <v>0</v>
      </c>
      <c r="BG88" s="187">
        <f>IF(N88="zákl. přenesená",J88,0)</f>
        <v>0</v>
      </c>
      <c r="BH88" s="187">
        <f>IF(N88="sníž. přenesená",J88,0)</f>
        <v>0</v>
      </c>
      <c r="BI88" s="187">
        <f>IF(N88="nulová",J88,0)</f>
        <v>0</v>
      </c>
      <c r="BJ88" s="20" t="s">
        <v>83</v>
      </c>
      <c r="BK88" s="187">
        <f>ROUND(I88*H88,2)</f>
        <v>0</v>
      </c>
      <c r="BL88" s="20" t="s">
        <v>157</v>
      </c>
      <c r="BM88" s="186" t="s">
        <v>158</v>
      </c>
    </row>
    <row r="89" spans="1:65" s="2" customFormat="1" ht="115.2">
      <c r="A89" s="38"/>
      <c r="B89" s="39"/>
      <c r="C89" s="40"/>
      <c r="D89" s="188" t="s">
        <v>159</v>
      </c>
      <c r="E89" s="40"/>
      <c r="F89" s="189" t="s">
        <v>160</v>
      </c>
      <c r="G89" s="40"/>
      <c r="H89" s="40"/>
      <c r="I89" s="190"/>
      <c r="J89" s="40"/>
      <c r="K89" s="40"/>
      <c r="L89" s="43"/>
      <c r="M89" s="191"/>
      <c r="N89" s="192"/>
      <c r="O89" s="68"/>
      <c r="P89" s="68"/>
      <c r="Q89" s="68"/>
      <c r="R89" s="68"/>
      <c r="S89" s="68"/>
      <c r="T89" s="69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20" t="s">
        <v>159</v>
      </c>
      <c r="AU89" s="20" t="s">
        <v>83</v>
      </c>
    </row>
    <row r="90" spans="1:65" s="2" customFormat="1" ht="16.5" customHeight="1">
      <c r="A90" s="38"/>
      <c r="B90" s="39"/>
      <c r="C90" s="175" t="s">
        <v>85</v>
      </c>
      <c r="D90" s="175" t="s">
        <v>153</v>
      </c>
      <c r="E90" s="176" t="s">
        <v>161</v>
      </c>
      <c r="F90" s="177" t="s">
        <v>162</v>
      </c>
      <c r="G90" s="178" t="s">
        <v>156</v>
      </c>
      <c r="H90" s="179">
        <v>1</v>
      </c>
      <c r="I90" s="180"/>
      <c r="J90" s="181">
        <f>ROUND(I90*H90,2)</f>
        <v>0</v>
      </c>
      <c r="K90" s="177" t="s">
        <v>31</v>
      </c>
      <c r="L90" s="43"/>
      <c r="M90" s="182" t="s">
        <v>31</v>
      </c>
      <c r="N90" s="183" t="s">
        <v>47</v>
      </c>
      <c r="O90" s="68"/>
      <c r="P90" s="184">
        <f>O90*H90</f>
        <v>0</v>
      </c>
      <c r="Q90" s="184">
        <v>0</v>
      </c>
      <c r="R90" s="184">
        <f>Q90*H90</f>
        <v>0</v>
      </c>
      <c r="S90" s="184">
        <v>0</v>
      </c>
      <c r="T90" s="185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186" t="s">
        <v>157</v>
      </c>
      <c r="AT90" s="186" t="s">
        <v>153</v>
      </c>
      <c r="AU90" s="186" t="s">
        <v>83</v>
      </c>
      <c r="AY90" s="20" t="s">
        <v>152</v>
      </c>
      <c r="BE90" s="187">
        <f>IF(N90="základní",J90,0)</f>
        <v>0</v>
      </c>
      <c r="BF90" s="187">
        <f>IF(N90="snížená",J90,0)</f>
        <v>0</v>
      </c>
      <c r="BG90" s="187">
        <f>IF(N90="zákl. přenesená",J90,0)</f>
        <v>0</v>
      </c>
      <c r="BH90" s="187">
        <f>IF(N90="sníž. přenesená",J90,0)</f>
        <v>0</v>
      </c>
      <c r="BI90" s="187">
        <f>IF(N90="nulová",J90,0)</f>
        <v>0</v>
      </c>
      <c r="BJ90" s="20" t="s">
        <v>83</v>
      </c>
      <c r="BK90" s="187">
        <f>ROUND(I90*H90,2)</f>
        <v>0</v>
      </c>
      <c r="BL90" s="20" t="s">
        <v>157</v>
      </c>
      <c r="BM90" s="186" t="s">
        <v>163</v>
      </c>
    </row>
    <row r="91" spans="1:65" s="2" customFormat="1" ht="28.8">
      <c r="A91" s="38"/>
      <c r="B91" s="39"/>
      <c r="C91" s="40"/>
      <c r="D91" s="188" t="s">
        <v>159</v>
      </c>
      <c r="E91" s="40"/>
      <c r="F91" s="189" t="s">
        <v>164</v>
      </c>
      <c r="G91" s="40"/>
      <c r="H91" s="40"/>
      <c r="I91" s="190"/>
      <c r="J91" s="40"/>
      <c r="K91" s="40"/>
      <c r="L91" s="43"/>
      <c r="M91" s="191"/>
      <c r="N91" s="192"/>
      <c r="O91" s="68"/>
      <c r="P91" s="68"/>
      <c r="Q91" s="68"/>
      <c r="R91" s="68"/>
      <c r="S91" s="68"/>
      <c r="T91" s="69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20" t="s">
        <v>159</v>
      </c>
      <c r="AU91" s="20" t="s">
        <v>83</v>
      </c>
    </row>
    <row r="92" spans="1:65" s="2" customFormat="1" ht="24.15" customHeight="1">
      <c r="A92" s="38"/>
      <c r="B92" s="39"/>
      <c r="C92" s="175" t="s">
        <v>165</v>
      </c>
      <c r="D92" s="175" t="s">
        <v>153</v>
      </c>
      <c r="E92" s="176" t="s">
        <v>166</v>
      </c>
      <c r="F92" s="177" t="s">
        <v>167</v>
      </c>
      <c r="G92" s="178" t="s">
        <v>156</v>
      </c>
      <c r="H92" s="179">
        <v>2</v>
      </c>
      <c r="I92" s="180"/>
      <c r="J92" s="181">
        <f>ROUND(I92*H92,2)</f>
        <v>0</v>
      </c>
      <c r="K92" s="177" t="s">
        <v>31</v>
      </c>
      <c r="L92" s="43"/>
      <c r="M92" s="182" t="s">
        <v>31</v>
      </c>
      <c r="N92" s="183" t="s">
        <v>47</v>
      </c>
      <c r="O92" s="68"/>
      <c r="P92" s="184">
        <f>O92*H92</f>
        <v>0</v>
      </c>
      <c r="Q92" s="184">
        <v>0</v>
      </c>
      <c r="R92" s="184">
        <f>Q92*H92</f>
        <v>0</v>
      </c>
      <c r="S92" s="184">
        <v>0</v>
      </c>
      <c r="T92" s="18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186" t="s">
        <v>157</v>
      </c>
      <c r="AT92" s="186" t="s">
        <v>153</v>
      </c>
      <c r="AU92" s="186" t="s">
        <v>83</v>
      </c>
      <c r="AY92" s="20" t="s">
        <v>152</v>
      </c>
      <c r="BE92" s="187">
        <f>IF(N92="základní",J92,0)</f>
        <v>0</v>
      </c>
      <c r="BF92" s="187">
        <f>IF(N92="snížená",J92,0)</f>
        <v>0</v>
      </c>
      <c r="BG92" s="187">
        <f>IF(N92="zákl. přenesená",J92,0)</f>
        <v>0</v>
      </c>
      <c r="BH92" s="187">
        <f>IF(N92="sníž. přenesená",J92,0)</f>
        <v>0</v>
      </c>
      <c r="BI92" s="187">
        <f>IF(N92="nulová",J92,0)</f>
        <v>0</v>
      </c>
      <c r="BJ92" s="20" t="s">
        <v>83</v>
      </c>
      <c r="BK92" s="187">
        <f>ROUND(I92*H92,2)</f>
        <v>0</v>
      </c>
      <c r="BL92" s="20" t="s">
        <v>157</v>
      </c>
      <c r="BM92" s="186" t="s">
        <v>168</v>
      </c>
    </row>
    <row r="93" spans="1:65" s="2" customFormat="1" ht="38.4">
      <c r="A93" s="38"/>
      <c r="B93" s="39"/>
      <c r="C93" s="40"/>
      <c r="D93" s="188" t="s">
        <v>159</v>
      </c>
      <c r="E93" s="40"/>
      <c r="F93" s="189" t="s">
        <v>169</v>
      </c>
      <c r="G93" s="40"/>
      <c r="H93" s="40"/>
      <c r="I93" s="190"/>
      <c r="J93" s="40"/>
      <c r="K93" s="40"/>
      <c r="L93" s="43"/>
      <c r="M93" s="191"/>
      <c r="N93" s="192"/>
      <c r="O93" s="68"/>
      <c r="P93" s="68"/>
      <c r="Q93" s="68"/>
      <c r="R93" s="68"/>
      <c r="S93" s="68"/>
      <c r="T93" s="69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20" t="s">
        <v>159</v>
      </c>
      <c r="AU93" s="20" t="s">
        <v>83</v>
      </c>
    </row>
    <row r="94" spans="1:65" s="2" customFormat="1" ht="16.5" customHeight="1">
      <c r="A94" s="38"/>
      <c r="B94" s="39"/>
      <c r="C94" s="175" t="s">
        <v>157</v>
      </c>
      <c r="D94" s="175" t="s">
        <v>153</v>
      </c>
      <c r="E94" s="176" t="s">
        <v>170</v>
      </c>
      <c r="F94" s="177" t="s">
        <v>171</v>
      </c>
      <c r="G94" s="178" t="s">
        <v>156</v>
      </c>
      <c r="H94" s="179">
        <v>1</v>
      </c>
      <c r="I94" s="180"/>
      <c r="J94" s="181">
        <f>ROUND(I94*H94,2)</f>
        <v>0</v>
      </c>
      <c r="K94" s="177" t="s">
        <v>31</v>
      </c>
      <c r="L94" s="43"/>
      <c r="M94" s="182" t="s">
        <v>31</v>
      </c>
      <c r="N94" s="183" t="s">
        <v>47</v>
      </c>
      <c r="O94" s="68"/>
      <c r="P94" s="184">
        <f>O94*H94</f>
        <v>0</v>
      </c>
      <c r="Q94" s="184">
        <v>0</v>
      </c>
      <c r="R94" s="184">
        <f>Q94*H94</f>
        <v>0</v>
      </c>
      <c r="S94" s="184">
        <v>0</v>
      </c>
      <c r="T94" s="185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186" t="s">
        <v>157</v>
      </c>
      <c r="AT94" s="186" t="s">
        <v>153</v>
      </c>
      <c r="AU94" s="186" t="s">
        <v>83</v>
      </c>
      <c r="AY94" s="20" t="s">
        <v>152</v>
      </c>
      <c r="BE94" s="187">
        <f>IF(N94="základní",J94,0)</f>
        <v>0</v>
      </c>
      <c r="BF94" s="187">
        <f>IF(N94="snížená",J94,0)</f>
        <v>0</v>
      </c>
      <c r="BG94" s="187">
        <f>IF(N94="zákl. přenesená",J94,0)</f>
        <v>0</v>
      </c>
      <c r="BH94" s="187">
        <f>IF(N94="sníž. přenesená",J94,0)</f>
        <v>0</v>
      </c>
      <c r="BI94" s="187">
        <f>IF(N94="nulová",J94,0)</f>
        <v>0</v>
      </c>
      <c r="BJ94" s="20" t="s">
        <v>83</v>
      </c>
      <c r="BK94" s="187">
        <f>ROUND(I94*H94,2)</f>
        <v>0</v>
      </c>
      <c r="BL94" s="20" t="s">
        <v>157</v>
      </c>
      <c r="BM94" s="186" t="s">
        <v>172</v>
      </c>
    </row>
    <row r="95" spans="1:65" s="2" customFormat="1" ht="144">
      <c r="A95" s="38"/>
      <c r="B95" s="39"/>
      <c r="C95" s="40"/>
      <c r="D95" s="188" t="s">
        <v>159</v>
      </c>
      <c r="E95" s="40"/>
      <c r="F95" s="189" t="s">
        <v>173</v>
      </c>
      <c r="G95" s="40"/>
      <c r="H95" s="40"/>
      <c r="I95" s="190"/>
      <c r="J95" s="40"/>
      <c r="K95" s="40"/>
      <c r="L95" s="43"/>
      <c r="M95" s="191"/>
      <c r="N95" s="192"/>
      <c r="O95" s="68"/>
      <c r="P95" s="68"/>
      <c r="Q95" s="68"/>
      <c r="R95" s="68"/>
      <c r="S95" s="68"/>
      <c r="T95" s="69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20" t="s">
        <v>159</v>
      </c>
      <c r="AU95" s="20" t="s">
        <v>83</v>
      </c>
    </row>
    <row r="96" spans="1:65" s="2" customFormat="1" ht="16.5" customHeight="1">
      <c r="A96" s="38"/>
      <c r="B96" s="39"/>
      <c r="C96" s="175" t="s">
        <v>174</v>
      </c>
      <c r="D96" s="175" t="s">
        <v>153</v>
      </c>
      <c r="E96" s="176" t="s">
        <v>175</v>
      </c>
      <c r="F96" s="177" t="s">
        <v>176</v>
      </c>
      <c r="G96" s="178" t="s">
        <v>156</v>
      </c>
      <c r="H96" s="179">
        <v>1</v>
      </c>
      <c r="I96" s="180"/>
      <c r="J96" s="181">
        <f>ROUND(I96*H96,2)</f>
        <v>0</v>
      </c>
      <c r="K96" s="177" t="s">
        <v>31</v>
      </c>
      <c r="L96" s="43"/>
      <c r="M96" s="182" t="s">
        <v>31</v>
      </c>
      <c r="N96" s="183" t="s">
        <v>47</v>
      </c>
      <c r="O96" s="68"/>
      <c r="P96" s="184">
        <f>O96*H96</f>
        <v>0</v>
      </c>
      <c r="Q96" s="184">
        <v>0</v>
      </c>
      <c r="R96" s="184">
        <f>Q96*H96</f>
        <v>0</v>
      </c>
      <c r="S96" s="184">
        <v>0</v>
      </c>
      <c r="T96" s="185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186" t="s">
        <v>157</v>
      </c>
      <c r="AT96" s="186" t="s">
        <v>153</v>
      </c>
      <c r="AU96" s="186" t="s">
        <v>83</v>
      </c>
      <c r="AY96" s="20" t="s">
        <v>152</v>
      </c>
      <c r="BE96" s="187">
        <f>IF(N96="základní",J96,0)</f>
        <v>0</v>
      </c>
      <c r="BF96" s="187">
        <f>IF(N96="snížená",J96,0)</f>
        <v>0</v>
      </c>
      <c r="BG96" s="187">
        <f>IF(N96="zákl. přenesená",J96,0)</f>
        <v>0</v>
      </c>
      <c r="BH96" s="187">
        <f>IF(N96="sníž. přenesená",J96,0)</f>
        <v>0</v>
      </c>
      <c r="BI96" s="187">
        <f>IF(N96="nulová",J96,0)</f>
        <v>0</v>
      </c>
      <c r="BJ96" s="20" t="s">
        <v>83</v>
      </c>
      <c r="BK96" s="187">
        <f>ROUND(I96*H96,2)</f>
        <v>0</v>
      </c>
      <c r="BL96" s="20" t="s">
        <v>157</v>
      </c>
      <c r="BM96" s="186" t="s">
        <v>177</v>
      </c>
    </row>
    <row r="97" spans="1:65" s="2" customFormat="1" ht="96">
      <c r="A97" s="38"/>
      <c r="B97" s="39"/>
      <c r="C97" s="40"/>
      <c r="D97" s="188" t="s">
        <v>159</v>
      </c>
      <c r="E97" s="40"/>
      <c r="F97" s="189" t="s">
        <v>178</v>
      </c>
      <c r="G97" s="40"/>
      <c r="H97" s="40"/>
      <c r="I97" s="190"/>
      <c r="J97" s="40"/>
      <c r="K97" s="40"/>
      <c r="L97" s="43"/>
      <c r="M97" s="191"/>
      <c r="N97" s="192"/>
      <c r="O97" s="68"/>
      <c r="P97" s="68"/>
      <c r="Q97" s="68"/>
      <c r="R97" s="68"/>
      <c r="S97" s="68"/>
      <c r="T97" s="69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20" t="s">
        <v>159</v>
      </c>
      <c r="AU97" s="20" t="s">
        <v>83</v>
      </c>
    </row>
    <row r="98" spans="1:65" s="2" customFormat="1" ht="16.5" customHeight="1">
      <c r="A98" s="38"/>
      <c r="B98" s="39"/>
      <c r="C98" s="175" t="s">
        <v>179</v>
      </c>
      <c r="D98" s="175" t="s">
        <v>153</v>
      </c>
      <c r="E98" s="176" t="s">
        <v>180</v>
      </c>
      <c r="F98" s="177" t="s">
        <v>181</v>
      </c>
      <c r="G98" s="178" t="s">
        <v>156</v>
      </c>
      <c r="H98" s="179">
        <v>1</v>
      </c>
      <c r="I98" s="180"/>
      <c r="J98" s="181">
        <f>ROUND(I98*H98,2)</f>
        <v>0</v>
      </c>
      <c r="K98" s="177" t="s">
        <v>31</v>
      </c>
      <c r="L98" s="43"/>
      <c r="M98" s="182" t="s">
        <v>31</v>
      </c>
      <c r="N98" s="183" t="s">
        <v>47</v>
      </c>
      <c r="O98" s="68"/>
      <c r="P98" s="184">
        <f>O98*H98</f>
        <v>0</v>
      </c>
      <c r="Q98" s="184">
        <v>0</v>
      </c>
      <c r="R98" s="184">
        <f>Q98*H98</f>
        <v>0</v>
      </c>
      <c r="S98" s="184">
        <v>0</v>
      </c>
      <c r="T98" s="185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186" t="s">
        <v>157</v>
      </c>
      <c r="AT98" s="186" t="s">
        <v>153</v>
      </c>
      <c r="AU98" s="186" t="s">
        <v>83</v>
      </c>
      <c r="AY98" s="20" t="s">
        <v>152</v>
      </c>
      <c r="BE98" s="187">
        <f>IF(N98="základní",J98,0)</f>
        <v>0</v>
      </c>
      <c r="BF98" s="187">
        <f>IF(N98="snížená",J98,0)</f>
        <v>0</v>
      </c>
      <c r="BG98" s="187">
        <f>IF(N98="zákl. přenesená",J98,0)</f>
        <v>0</v>
      </c>
      <c r="BH98" s="187">
        <f>IF(N98="sníž. přenesená",J98,0)</f>
        <v>0</v>
      </c>
      <c r="BI98" s="187">
        <f>IF(N98="nulová",J98,0)</f>
        <v>0</v>
      </c>
      <c r="BJ98" s="20" t="s">
        <v>83</v>
      </c>
      <c r="BK98" s="187">
        <f>ROUND(I98*H98,2)</f>
        <v>0</v>
      </c>
      <c r="BL98" s="20" t="s">
        <v>157</v>
      </c>
      <c r="BM98" s="186" t="s">
        <v>182</v>
      </c>
    </row>
    <row r="99" spans="1:65" s="2" customFormat="1" ht="76.8">
      <c r="A99" s="38"/>
      <c r="B99" s="39"/>
      <c r="C99" s="40"/>
      <c r="D99" s="188" t="s">
        <v>159</v>
      </c>
      <c r="E99" s="40"/>
      <c r="F99" s="189" t="s">
        <v>183</v>
      </c>
      <c r="G99" s="40"/>
      <c r="H99" s="40"/>
      <c r="I99" s="190"/>
      <c r="J99" s="40"/>
      <c r="K99" s="40"/>
      <c r="L99" s="43"/>
      <c r="M99" s="191"/>
      <c r="N99" s="192"/>
      <c r="O99" s="68"/>
      <c r="P99" s="68"/>
      <c r="Q99" s="68"/>
      <c r="R99" s="68"/>
      <c r="S99" s="68"/>
      <c r="T99" s="69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20" t="s">
        <v>159</v>
      </c>
      <c r="AU99" s="20" t="s">
        <v>83</v>
      </c>
    </row>
    <row r="100" spans="1:65" s="2" customFormat="1" ht="16.5" customHeight="1">
      <c r="A100" s="38"/>
      <c r="B100" s="39"/>
      <c r="C100" s="175" t="s">
        <v>184</v>
      </c>
      <c r="D100" s="175" t="s">
        <v>153</v>
      </c>
      <c r="E100" s="176" t="s">
        <v>185</v>
      </c>
      <c r="F100" s="177" t="s">
        <v>186</v>
      </c>
      <c r="G100" s="178" t="s">
        <v>156</v>
      </c>
      <c r="H100" s="179">
        <v>1</v>
      </c>
      <c r="I100" s="180"/>
      <c r="J100" s="181">
        <f>ROUND(I100*H100,2)</f>
        <v>0</v>
      </c>
      <c r="K100" s="177" t="s">
        <v>31</v>
      </c>
      <c r="L100" s="43"/>
      <c r="M100" s="182" t="s">
        <v>31</v>
      </c>
      <c r="N100" s="183" t="s">
        <v>47</v>
      </c>
      <c r="O100" s="68"/>
      <c r="P100" s="184">
        <f>O100*H100</f>
        <v>0</v>
      </c>
      <c r="Q100" s="184">
        <v>0</v>
      </c>
      <c r="R100" s="184">
        <f>Q100*H100</f>
        <v>0</v>
      </c>
      <c r="S100" s="184">
        <v>0</v>
      </c>
      <c r="T100" s="185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186" t="s">
        <v>157</v>
      </c>
      <c r="AT100" s="186" t="s">
        <v>153</v>
      </c>
      <c r="AU100" s="186" t="s">
        <v>83</v>
      </c>
      <c r="AY100" s="20" t="s">
        <v>152</v>
      </c>
      <c r="BE100" s="187">
        <f>IF(N100="základní",J100,0)</f>
        <v>0</v>
      </c>
      <c r="BF100" s="187">
        <f>IF(N100="snížená",J100,0)</f>
        <v>0</v>
      </c>
      <c r="BG100" s="187">
        <f>IF(N100="zákl. přenesená",J100,0)</f>
        <v>0</v>
      </c>
      <c r="BH100" s="187">
        <f>IF(N100="sníž. přenesená",J100,0)</f>
        <v>0</v>
      </c>
      <c r="BI100" s="187">
        <f>IF(N100="nulová",J100,0)</f>
        <v>0</v>
      </c>
      <c r="BJ100" s="20" t="s">
        <v>83</v>
      </c>
      <c r="BK100" s="187">
        <f>ROUND(I100*H100,2)</f>
        <v>0</v>
      </c>
      <c r="BL100" s="20" t="s">
        <v>157</v>
      </c>
      <c r="BM100" s="186" t="s">
        <v>187</v>
      </c>
    </row>
    <row r="101" spans="1:65" s="2" customFormat="1" ht="124.8">
      <c r="A101" s="38"/>
      <c r="B101" s="39"/>
      <c r="C101" s="40"/>
      <c r="D101" s="188" t="s">
        <v>159</v>
      </c>
      <c r="E101" s="40"/>
      <c r="F101" s="189" t="s">
        <v>188</v>
      </c>
      <c r="G101" s="40"/>
      <c r="H101" s="40"/>
      <c r="I101" s="190"/>
      <c r="J101" s="40"/>
      <c r="K101" s="40"/>
      <c r="L101" s="43"/>
      <c r="M101" s="191"/>
      <c r="N101" s="192"/>
      <c r="O101" s="68"/>
      <c r="P101" s="68"/>
      <c r="Q101" s="68"/>
      <c r="R101" s="68"/>
      <c r="S101" s="68"/>
      <c r="T101" s="69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20" t="s">
        <v>159</v>
      </c>
      <c r="AU101" s="20" t="s">
        <v>83</v>
      </c>
    </row>
    <row r="102" spans="1:65" s="2" customFormat="1" ht="16.5" customHeight="1">
      <c r="A102" s="38"/>
      <c r="B102" s="39"/>
      <c r="C102" s="175" t="s">
        <v>189</v>
      </c>
      <c r="D102" s="175" t="s">
        <v>153</v>
      </c>
      <c r="E102" s="176" t="s">
        <v>190</v>
      </c>
      <c r="F102" s="177" t="s">
        <v>191</v>
      </c>
      <c r="G102" s="178" t="s">
        <v>156</v>
      </c>
      <c r="H102" s="179">
        <v>1</v>
      </c>
      <c r="I102" s="180"/>
      <c r="J102" s="181">
        <f>ROUND(I102*H102,2)</f>
        <v>0</v>
      </c>
      <c r="K102" s="177" t="s">
        <v>31</v>
      </c>
      <c r="L102" s="43"/>
      <c r="M102" s="193" t="s">
        <v>31</v>
      </c>
      <c r="N102" s="194" t="s">
        <v>47</v>
      </c>
      <c r="O102" s="195"/>
      <c r="P102" s="196">
        <f>O102*H102</f>
        <v>0</v>
      </c>
      <c r="Q102" s="196">
        <v>0</v>
      </c>
      <c r="R102" s="196">
        <f>Q102*H102</f>
        <v>0</v>
      </c>
      <c r="S102" s="196">
        <v>0</v>
      </c>
      <c r="T102" s="197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186" t="s">
        <v>157</v>
      </c>
      <c r="AT102" s="186" t="s">
        <v>153</v>
      </c>
      <c r="AU102" s="186" t="s">
        <v>83</v>
      </c>
      <c r="AY102" s="20" t="s">
        <v>152</v>
      </c>
      <c r="BE102" s="187">
        <f>IF(N102="základní",J102,0)</f>
        <v>0</v>
      </c>
      <c r="BF102" s="187">
        <f>IF(N102="snížená",J102,0)</f>
        <v>0</v>
      </c>
      <c r="BG102" s="187">
        <f>IF(N102="zákl. přenesená",J102,0)</f>
        <v>0</v>
      </c>
      <c r="BH102" s="187">
        <f>IF(N102="sníž. přenesená",J102,0)</f>
        <v>0</v>
      </c>
      <c r="BI102" s="187">
        <f>IF(N102="nulová",J102,0)</f>
        <v>0</v>
      </c>
      <c r="BJ102" s="20" t="s">
        <v>83</v>
      </c>
      <c r="BK102" s="187">
        <f>ROUND(I102*H102,2)</f>
        <v>0</v>
      </c>
      <c r="BL102" s="20" t="s">
        <v>157</v>
      </c>
      <c r="BM102" s="186" t="s">
        <v>192</v>
      </c>
    </row>
    <row r="103" spans="1:65" s="2" customFormat="1" ht="6.9" customHeight="1">
      <c r="A103" s="38"/>
      <c r="B103" s="51"/>
      <c r="C103" s="52"/>
      <c r="D103" s="52"/>
      <c r="E103" s="52"/>
      <c r="F103" s="52"/>
      <c r="G103" s="52"/>
      <c r="H103" s="52"/>
      <c r="I103" s="52"/>
      <c r="J103" s="52"/>
      <c r="K103" s="52"/>
      <c r="L103" s="43"/>
      <c r="M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</sheetData>
  <sheetProtection algorithmName="SHA-512" hashValue="qnNHLvykROvEH9BxiU+NlZw7Icnqd4jstJGctYS/P0l34djs50YfhEqdp0ANCIFt5inm95CM946vcwjlYrSqfg==" saltValue="5h6gx0zZzGmNdQVmUZqPTm5ABs0k9SFMr/DkFtedDOozcFY0AUq5yHMNdyrT4fTZOtOqDgEKrgUijD+ziyrE3w==" spinCount="100000" sheet="1" objects="1" scenarios="1" formatColumns="0" formatRows="0" autoFilter="0"/>
  <autoFilter ref="C85:K102" xr:uid="{00000000-0009-0000-0000-000001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563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94"/>
      <c r="M2" s="394"/>
      <c r="N2" s="394"/>
      <c r="O2" s="394"/>
      <c r="P2" s="394"/>
      <c r="Q2" s="394"/>
      <c r="R2" s="394"/>
      <c r="S2" s="394"/>
      <c r="T2" s="394"/>
      <c r="U2" s="394"/>
      <c r="V2" s="394"/>
      <c r="AT2" s="20" t="s">
        <v>93</v>
      </c>
    </row>
    <row r="3" spans="1:46" s="1" customFormat="1" ht="6.9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23"/>
      <c r="AT3" s="20" t="s">
        <v>85</v>
      </c>
    </row>
    <row r="4" spans="1:46" s="1" customFormat="1" ht="24.9" customHeight="1">
      <c r="B4" s="23"/>
      <c r="D4" s="114" t="s">
        <v>128</v>
      </c>
      <c r="L4" s="23"/>
      <c r="M4" s="115" t="s">
        <v>10</v>
      </c>
      <c r="AT4" s="20" t="s">
        <v>4</v>
      </c>
    </row>
    <row r="5" spans="1:46" s="1" customFormat="1" ht="6.9" customHeight="1">
      <c r="B5" s="23"/>
      <c r="L5" s="23"/>
    </row>
    <row r="6" spans="1:46" s="1" customFormat="1" ht="12" customHeight="1">
      <c r="B6" s="23"/>
      <c r="D6" s="116" t="s">
        <v>16</v>
      </c>
      <c r="L6" s="23"/>
    </row>
    <row r="7" spans="1:46" s="1" customFormat="1" ht="16.5" customHeight="1">
      <c r="B7" s="23"/>
      <c r="E7" s="411" t="str">
        <f>'Rekapitulace stavby'!K6</f>
        <v>ÚČOV nát. lab. LB - Odvodnění v areálu Ekotechnického muzea</v>
      </c>
      <c r="F7" s="412"/>
      <c r="G7" s="412"/>
      <c r="H7" s="412"/>
      <c r="L7" s="23"/>
    </row>
    <row r="8" spans="1:46" s="1" customFormat="1" ht="12" customHeight="1">
      <c r="B8" s="23"/>
      <c r="D8" s="116" t="s">
        <v>129</v>
      </c>
      <c r="L8" s="23"/>
    </row>
    <row r="9" spans="1:46" s="2" customFormat="1" ht="16.5" customHeight="1">
      <c r="A9" s="38"/>
      <c r="B9" s="43"/>
      <c r="C9" s="38"/>
      <c r="D9" s="38"/>
      <c r="E9" s="411" t="s">
        <v>130</v>
      </c>
      <c r="F9" s="413"/>
      <c r="G9" s="413"/>
      <c r="H9" s="413"/>
      <c r="I9" s="38"/>
      <c r="J9" s="38"/>
      <c r="K9" s="38"/>
      <c r="L9" s="11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pans="1:46" s="2" customFormat="1" ht="12" customHeight="1">
      <c r="A10" s="38"/>
      <c r="B10" s="43"/>
      <c r="C10" s="38"/>
      <c r="D10" s="116" t="s">
        <v>131</v>
      </c>
      <c r="E10" s="38"/>
      <c r="F10" s="38"/>
      <c r="G10" s="38"/>
      <c r="H10" s="38"/>
      <c r="I10" s="38"/>
      <c r="J10" s="38"/>
      <c r="K10" s="38"/>
      <c r="L10" s="11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pans="1:46" s="2" customFormat="1" ht="16.5" customHeight="1">
      <c r="A11" s="38"/>
      <c r="B11" s="43"/>
      <c r="C11" s="38"/>
      <c r="D11" s="38"/>
      <c r="E11" s="414" t="s">
        <v>193</v>
      </c>
      <c r="F11" s="413"/>
      <c r="G11" s="413"/>
      <c r="H11" s="413"/>
      <c r="I11" s="38"/>
      <c r="J11" s="38"/>
      <c r="K11" s="38"/>
      <c r="L11" s="11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pans="1:46" s="2" customFormat="1" ht="10.199999999999999">
      <c r="A12" s="38"/>
      <c r="B12" s="43"/>
      <c r="C12" s="38"/>
      <c r="D12" s="38"/>
      <c r="E12" s="38"/>
      <c r="F12" s="38"/>
      <c r="G12" s="38"/>
      <c r="H12" s="38"/>
      <c r="I12" s="38"/>
      <c r="J12" s="38"/>
      <c r="K12" s="38"/>
      <c r="L12" s="11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pans="1:46" s="2" customFormat="1" ht="12" customHeight="1">
      <c r="A13" s="38"/>
      <c r="B13" s="43"/>
      <c r="C13" s="38"/>
      <c r="D13" s="116" t="s">
        <v>18</v>
      </c>
      <c r="E13" s="38"/>
      <c r="F13" s="107" t="s">
        <v>31</v>
      </c>
      <c r="G13" s="38"/>
      <c r="H13" s="38"/>
      <c r="I13" s="116" t="s">
        <v>20</v>
      </c>
      <c r="J13" s="107" t="s">
        <v>31</v>
      </c>
      <c r="K13" s="38"/>
      <c r="L13" s="11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pans="1:46" s="2" customFormat="1" ht="12" customHeight="1">
      <c r="A14" s="38"/>
      <c r="B14" s="43"/>
      <c r="C14" s="38"/>
      <c r="D14" s="116" t="s">
        <v>22</v>
      </c>
      <c r="E14" s="38"/>
      <c r="F14" s="107" t="s">
        <v>23</v>
      </c>
      <c r="G14" s="38"/>
      <c r="H14" s="38"/>
      <c r="I14" s="116" t="s">
        <v>24</v>
      </c>
      <c r="J14" s="118">
        <f>'Rekapitulace stavby'!AN8</f>
        <v>45674</v>
      </c>
      <c r="K14" s="38"/>
      <c r="L14" s="11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pans="1:46" s="2" customFormat="1" ht="21.75" customHeight="1">
      <c r="A15" s="38"/>
      <c r="B15" s="43"/>
      <c r="C15" s="38"/>
      <c r="D15" s="198" t="s">
        <v>25</v>
      </c>
      <c r="E15" s="38"/>
      <c r="F15" s="199" t="s">
        <v>194</v>
      </c>
      <c r="G15" s="38"/>
      <c r="H15" s="38"/>
      <c r="I15" s="198" t="s">
        <v>27</v>
      </c>
      <c r="J15" s="199" t="s">
        <v>195</v>
      </c>
      <c r="K15" s="38"/>
      <c r="L15" s="11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pans="1:46" s="2" customFormat="1" ht="12" customHeight="1">
      <c r="A16" s="38"/>
      <c r="B16" s="43"/>
      <c r="C16" s="38"/>
      <c r="D16" s="116" t="s">
        <v>29</v>
      </c>
      <c r="E16" s="38"/>
      <c r="F16" s="38"/>
      <c r="G16" s="38"/>
      <c r="H16" s="38"/>
      <c r="I16" s="116" t="s">
        <v>30</v>
      </c>
      <c r="J16" s="107" t="s">
        <v>31</v>
      </c>
      <c r="K16" s="38"/>
      <c r="L16" s="11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pans="1:31" s="2" customFormat="1" ht="18" customHeight="1">
      <c r="A17" s="38"/>
      <c r="B17" s="43"/>
      <c r="C17" s="38"/>
      <c r="D17" s="38"/>
      <c r="E17" s="107" t="s">
        <v>32</v>
      </c>
      <c r="F17" s="38"/>
      <c r="G17" s="38"/>
      <c r="H17" s="38"/>
      <c r="I17" s="116" t="s">
        <v>33</v>
      </c>
      <c r="J17" s="107" t="s">
        <v>31</v>
      </c>
      <c r="K17" s="38"/>
      <c r="L17" s="11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pans="1:31" s="2" customFormat="1" ht="6.9" customHeight="1">
      <c r="A18" s="38"/>
      <c r="B18" s="43"/>
      <c r="C18" s="38"/>
      <c r="D18" s="38"/>
      <c r="E18" s="38"/>
      <c r="F18" s="38"/>
      <c r="G18" s="38"/>
      <c r="H18" s="38"/>
      <c r="I18" s="38"/>
      <c r="J18" s="38"/>
      <c r="K18" s="38"/>
      <c r="L18" s="11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pans="1:31" s="2" customFormat="1" ht="12" customHeight="1">
      <c r="A19" s="38"/>
      <c r="B19" s="43"/>
      <c r="C19" s="38"/>
      <c r="D19" s="116" t="s">
        <v>34</v>
      </c>
      <c r="E19" s="38"/>
      <c r="F19" s="38"/>
      <c r="G19" s="38"/>
      <c r="H19" s="38"/>
      <c r="I19" s="116" t="s">
        <v>30</v>
      </c>
      <c r="J19" s="33" t="str">
        <f>'Rekapitulace stavby'!AN13</f>
        <v>Vyplň údaj</v>
      </c>
      <c r="K19" s="38"/>
      <c r="L19" s="11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pans="1:31" s="2" customFormat="1" ht="18" customHeight="1">
      <c r="A20" s="38"/>
      <c r="B20" s="43"/>
      <c r="C20" s="38"/>
      <c r="D20" s="38"/>
      <c r="E20" s="415" t="str">
        <f>'Rekapitulace stavby'!E14</f>
        <v>Vyplň údaj</v>
      </c>
      <c r="F20" s="416"/>
      <c r="G20" s="416"/>
      <c r="H20" s="416"/>
      <c r="I20" s="116" t="s">
        <v>33</v>
      </c>
      <c r="J20" s="33" t="str">
        <f>'Rekapitulace stavby'!AN14</f>
        <v>Vyplň údaj</v>
      </c>
      <c r="K20" s="38"/>
      <c r="L20" s="11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pans="1:31" s="2" customFormat="1" ht="6.9" customHeight="1">
      <c r="A21" s="38"/>
      <c r="B21" s="43"/>
      <c r="C21" s="38"/>
      <c r="D21" s="38"/>
      <c r="E21" s="38"/>
      <c r="F21" s="38"/>
      <c r="G21" s="38"/>
      <c r="H21" s="38"/>
      <c r="I21" s="38"/>
      <c r="J21" s="38"/>
      <c r="K21" s="38"/>
      <c r="L21" s="11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pans="1:31" s="2" customFormat="1" ht="12" customHeight="1">
      <c r="A22" s="38"/>
      <c r="B22" s="43"/>
      <c r="C22" s="38"/>
      <c r="D22" s="116" t="s">
        <v>36</v>
      </c>
      <c r="E22" s="38"/>
      <c r="F22" s="38"/>
      <c r="G22" s="38"/>
      <c r="H22" s="38"/>
      <c r="I22" s="116" t="s">
        <v>30</v>
      </c>
      <c r="J22" s="107" t="s">
        <v>31</v>
      </c>
      <c r="K22" s="38"/>
      <c r="L22" s="11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pans="1:31" s="2" customFormat="1" ht="18" customHeight="1">
      <c r="A23" s="38"/>
      <c r="B23" s="43"/>
      <c r="C23" s="38"/>
      <c r="D23" s="38"/>
      <c r="E23" s="107" t="s">
        <v>37</v>
      </c>
      <c r="F23" s="38"/>
      <c r="G23" s="38"/>
      <c r="H23" s="38"/>
      <c r="I23" s="116" t="s">
        <v>33</v>
      </c>
      <c r="J23" s="107" t="s">
        <v>31</v>
      </c>
      <c r="K23" s="38"/>
      <c r="L23" s="11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pans="1:31" s="2" customFormat="1" ht="6.9" customHeight="1">
      <c r="A24" s="38"/>
      <c r="B24" s="43"/>
      <c r="C24" s="38"/>
      <c r="D24" s="38"/>
      <c r="E24" s="38"/>
      <c r="F24" s="38"/>
      <c r="G24" s="38"/>
      <c r="H24" s="38"/>
      <c r="I24" s="38"/>
      <c r="J24" s="38"/>
      <c r="K24" s="38"/>
      <c r="L24" s="11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pans="1:31" s="2" customFormat="1" ht="12" customHeight="1">
      <c r="A25" s="38"/>
      <c r="B25" s="43"/>
      <c r="C25" s="38"/>
      <c r="D25" s="116" t="s">
        <v>39</v>
      </c>
      <c r="E25" s="38"/>
      <c r="F25" s="38"/>
      <c r="G25" s="38"/>
      <c r="H25" s="38"/>
      <c r="I25" s="116" t="s">
        <v>30</v>
      </c>
      <c r="J25" s="107" t="s">
        <v>31</v>
      </c>
      <c r="K25" s="38"/>
      <c r="L25" s="11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pans="1:31" s="2" customFormat="1" ht="18" customHeight="1">
      <c r="A26" s="38"/>
      <c r="B26" s="43"/>
      <c r="C26" s="38"/>
      <c r="D26" s="38"/>
      <c r="E26" s="107" t="s">
        <v>37</v>
      </c>
      <c r="F26" s="38"/>
      <c r="G26" s="38"/>
      <c r="H26" s="38"/>
      <c r="I26" s="116" t="s">
        <v>33</v>
      </c>
      <c r="J26" s="107" t="s">
        <v>31</v>
      </c>
      <c r="K26" s="38"/>
      <c r="L26" s="11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pans="1:31" s="2" customFormat="1" ht="6.9" customHeight="1">
      <c r="A27" s="38"/>
      <c r="B27" s="43"/>
      <c r="C27" s="38"/>
      <c r="D27" s="38"/>
      <c r="E27" s="38"/>
      <c r="F27" s="38"/>
      <c r="G27" s="38"/>
      <c r="H27" s="38"/>
      <c r="I27" s="38"/>
      <c r="J27" s="38"/>
      <c r="K27" s="38"/>
      <c r="L27" s="11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pans="1:31" s="2" customFormat="1" ht="12" customHeight="1">
      <c r="A28" s="38"/>
      <c r="B28" s="43"/>
      <c r="C28" s="38"/>
      <c r="D28" s="116" t="s">
        <v>40</v>
      </c>
      <c r="E28" s="38"/>
      <c r="F28" s="38"/>
      <c r="G28" s="38"/>
      <c r="H28" s="38"/>
      <c r="I28" s="38"/>
      <c r="J28" s="38"/>
      <c r="K28" s="38"/>
      <c r="L28" s="11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pans="1:31" s="8" customFormat="1" ht="47.25" customHeight="1">
      <c r="A29" s="119"/>
      <c r="B29" s="120"/>
      <c r="C29" s="119"/>
      <c r="D29" s="119"/>
      <c r="E29" s="417" t="s">
        <v>41</v>
      </c>
      <c r="F29" s="417"/>
      <c r="G29" s="417"/>
      <c r="H29" s="417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" customHeight="1">
      <c r="A30" s="38"/>
      <c r="B30" s="43"/>
      <c r="C30" s="38"/>
      <c r="D30" s="38"/>
      <c r="E30" s="38"/>
      <c r="F30" s="38"/>
      <c r="G30" s="38"/>
      <c r="H30" s="38"/>
      <c r="I30" s="38"/>
      <c r="J30" s="38"/>
      <c r="K30" s="38"/>
      <c r="L30" s="11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pans="1:31" s="2" customFormat="1" ht="6.9" customHeight="1">
      <c r="A31" s="38"/>
      <c r="B31" s="43"/>
      <c r="C31" s="38"/>
      <c r="D31" s="122"/>
      <c r="E31" s="122"/>
      <c r="F31" s="122"/>
      <c r="G31" s="122"/>
      <c r="H31" s="122"/>
      <c r="I31" s="122"/>
      <c r="J31" s="122"/>
      <c r="K31" s="122"/>
      <c r="L31" s="11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pans="1:31" s="2" customFormat="1" ht="25.35" customHeight="1">
      <c r="A32" s="38"/>
      <c r="B32" s="43"/>
      <c r="C32" s="38"/>
      <c r="D32" s="123" t="s">
        <v>42</v>
      </c>
      <c r="E32" s="38"/>
      <c r="F32" s="38"/>
      <c r="G32" s="38"/>
      <c r="H32" s="38"/>
      <c r="I32" s="38"/>
      <c r="J32" s="124">
        <f>ROUND(J90, 2)</f>
        <v>0</v>
      </c>
      <c r="K32" s="38"/>
      <c r="L32" s="11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pans="1:31" s="2" customFormat="1" ht="6.9" customHeight="1">
      <c r="A33" s="38"/>
      <c r="B33" s="43"/>
      <c r="C33" s="38"/>
      <c r="D33" s="122"/>
      <c r="E33" s="122"/>
      <c r="F33" s="122"/>
      <c r="G33" s="122"/>
      <c r="H33" s="122"/>
      <c r="I33" s="122"/>
      <c r="J33" s="122"/>
      <c r="K33" s="122"/>
      <c r="L33" s="11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pans="1:31" s="2" customFormat="1" ht="14.4" customHeight="1">
      <c r="A34" s="38"/>
      <c r="B34" s="43"/>
      <c r="C34" s="38"/>
      <c r="D34" s="38"/>
      <c r="E34" s="38"/>
      <c r="F34" s="125" t="s">
        <v>44</v>
      </c>
      <c r="G34" s="38"/>
      <c r="H34" s="38"/>
      <c r="I34" s="125" t="s">
        <v>43</v>
      </c>
      <c r="J34" s="125" t="s">
        <v>45</v>
      </c>
      <c r="K34" s="38"/>
      <c r="L34" s="11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pans="1:31" s="2" customFormat="1" ht="14.4" customHeight="1">
      <c r="A35" s="38"/>
      <c r="B35" s="43"/>
      <c r="C35" s="38"/>
      <c r="D35" s="126" t="s">
        <v>46</v>
      </c>
      <c r="E35" s="116" t="s">
        <v>47</v>
      </c>
      <c r="F35" s="127">
        <f>ROUND((SUM(BE90:BE562)),  2)</f>
        <v>0</v>
      </c>
      <c r="G35" s="38"/>
      <c r="H35" s="38"/>
      <c r="I35" s="128">
        <v>0.21</v>
      </c>
      <c r="J35" s="127">
        <f>ROUND(((SUM(BE90:BE562))*I35),  2)</f>
        <v>0</v>
      </c>
      <c r="K35" s="38"/>
      <c r="L35" s="11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pans="1:31" s="2" customFormat="1" ht="14.4" customHeight="1">
      <c r="A36" s="38"/>
      <c r="B36" s="43"/>
      <c r="C36" s="38"/>
      <c r="D36" s="38"/>
      <c r="E36" s="116" t="s">
        <v>48</v>
      </c>
      <c r="F36" s="127">
        <f>ROUND((SUM(BF90:BF562)),  2)</f>
        <v>0</v>
      </c>
      <c r="G36" s="38"/>
      <c r="H36" s="38"/>
      <c r="I36" s="128">
        <v>0.12</v>
      </c>
      <c r="J36" s="127">
        <f>ROUND(((SUM(BF90:BF562))*I36),  2)</f>
        <v>0</v>
      </c>
      <c r="K36" s="38"/>
      <c r="L36" s="11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pans="1:31" s="2" customFormat="1" ht="14.4" hidden="1" customHeight="1">
      <c r="A37" s="38"/>
      <c r="B37" s="43"/>
      <c r="C37" s="38"/>
      <c r="D37" s="38"/>
      <c r="E37" s="116" t="s">
        <v>49</v>
      </c>
      <c r="F37" s="127">
        <f>ROUND((SUM(BG90:BG562)),  2)</f>
        <v>0</v>
      </c>
      <c r="G37" s="38"/>
      <c r="H37" s="38"/>
      <c r="I37" s="128">
        <v>0.21</v>
      </c>
      <c r="J37" s="127">
        <f>0</f>
        <v>0</v>
      </c>
      <c r="K37" s="38"/>
      <c r="L37" s="11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pans="1:31" s="2" customFormat="1" ht="14.4" hidden="1" customHeight="1">
      <c r="A38" s="38"/>
      <c r="B38" s="43"/>
      <c r="C38" s="38"/>
      <c r="D38" s="38"/>
      <c r="E38" s="116" t="s">
        <v>50</v>
      </c>
      <c r="F38" s="127">
        <f>ROUND((SUM(BH90:BH562)),  2)</f>
        <v>0</v>
      </c>
      <c r="G38" s="38"/>
      <c r="H38" s="38"/>
      <c r="I38" s="128">
        <v>0.12</v>
      </c>
      <c r="J38" s="127">
        <f>0</f>
        <v>0</v>
      </c>
      <c r="K38" s="38"/>
      <c r="L38" s="11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pans="1:31" s="2" customFormat="1" ht="14.4" hidden="1" customHeight="1">
      <c r="A39" s="38"/>
      <c r="B39" s="43"/>
      <c r="C39" s="38"/>
      <c r="D39" s="38"/>
      <c r="E39" s="116" t="s">
        <v>51</v>
      </c>
      <c r="F39" s="127">
        <f>ROUND((SUM(BI90:BI562)),  2)</f>
        <v>0</v>
      </c>
      <c r="G39" s="38"/>
      <c r="H39" s="38"/>
      <c r="I39" s="128">
        <v>0</v>
      </c>
      <c r="J39" s="127">
        <f>0</f>
        <v>0</v>
      </c>
      <c r="K39" s="38"/>
      <c r="L39" s="11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pans="1:31" s="2" customFormat="1" ht="6.9" customHeight="1">
      <c r="A40" s="38"/>
      <c r="B40" s="43"/>
      <c r="C40" s="38"/>
      <c r="D40" s="38"/>
      <c r="E40" s="38"/>
      <c r="F40" s="38"/>
      <c r="G40" s="38"/>
      <c r="H40" s="38"/>
      <c r="I40" s="38"/>
      <c r="J40" s="38"/>
      <c r="K40" s="38"/>
      <c r="L40" s="11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pans="1:31" s="2" customFormat="1" ht="25.35" customHeight="1">
      <c r="A41" s="38"/>
      <c r="B41" s="43"/>
      <c r="C41" s="129"/>
      <c r="D41" s="130" t="s">
        <v>52</v>
      </c>
      <c r="E41" s="131"/>
      <c r="F41" s="131"/>
      <c r="G41" s="132" t="s">
        <v>53</v>
      </c>
      <c r="H41" s="133" t="s">
        <v>54</v>
      </c>
      <c r="I41" s="131"/>
      <c r="J41" s="134">
        <f>SUM(J32:J39)</f>
        <v>0</v>
      </c>
      <c r="K41" s="135"/>
      <c r="L41" s="11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pans="1:31" s="2" customFormat="1" ht="14.4" customHeight="1">
      <c r="A42" s="38"/>
      <c r="B42" s="136"/>
      <c r="C42" s="137"/>
      <c r="D42" s="137"/>
      <c r="E42" s="137"/>
      <c r="F42" s="137"/>
      <c r="G42" s="137"/>
      <c r="H42" s="137"/>
      <c r="I42" s="137"/>
      <c r="J42" s="137"/>
      <c r="K42" s="137"/>
      <c r="L42" s="11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pans="1:31" s="2" customFormat="1" ht="6.9" customHeight="1">
      <c r="A46" s="38"/>
      <c r="B46" s="138"/>
      <c r="C46" s="139"/>
      <c r="D46" s="139"/>
      <c r="E46" s="139"/>
      <c r="F46" s="139"/>
      <c r="G46" s="139"/>
      <c r="H46" s="139"/>
      <c r="I46" s="139"/>
      <c r="J46" s="139"/>
      <c r="K46" s="139"/>
      <c r="L46" s="11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pans="1:31" s="2" customFormat="1" ht="24.9" customHeight="1">
      <c r="A47" s="38"/>
      <c r="B47" s="39"/>
      <c r="C47" s="26" t="s">
        <v>133</v>
      </c>
      <c r="D47" s="40"/>
      <c r="E47" s="40"/>
      <c r="F47" s="40"/>
      <c r="G47" s="40"/>
      <c r="H47" s="40"/>
      <c r="I47" s="40"/>
      <c r="J47" s="40"/>
      <c r="K47" s="40"/>
      <c r="L47" s="11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pans="1:31" s="2" customFormat="1" ht="6.9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1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pans="1:47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1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pans="1:47" s="2" customFormat="1" ht="16.5" customHeight="1">
      <c r="A50" s="38"/>
      <c r="B50" s="39"/>
      <c r="C50" s="40"/>
      <c r="D50" s="40"/>
      <c r="E50" s="418" t="str">
        <f>E7</f>
        <v>ÚČOV nát. lab. LB - Odvodnění v areálu Ekotechnického muzea</v>
      </c>
      <c r="F50" s="419"/>
      <c r="G50" s="419"/>
      <c r="H50" s="419"/>
      <c r="I50" s="40"/>
      <c r="J50" s="40"/>
      <c r="K50" s="40"/>
      <c r="L50" s="11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pans="1:47" s="1" customFormat="1" ht="12" customHeight="1">
      <c r="B51" s="24"/>
      <c r="C51" s="32" t="s">
        <v>129</v>
      </c>
      <c r="D51" s="25"/>
      <c r="E51" s="25"/>
      <c r="F51" s="25"/>
      <c r="G51" s="25"/>
      <c r="H51" s="25"/>
      <c r="I51" s="25"/>
      <c r="J51" s="25"/>
      <c r="K51" s="25"/>
      <c r="L51" s="23"/>
    </row>
    <row r="52" spans="1:47" s="2" customFormat="1" ht="16.5" customHeight="1">
      <c r="A52" s="38"/>
      <c r="B52" s="39"/>
      <c r="C52" s="40"/>
      <c r="D52" s="40"/>
      <c r="E52" s="418" t="s">
        <v>130</v>
      </c>
      <c r="F52" s="420"/>
      <c r="G52" s="420"/>
      <c r="H52" s="420"/>
      <c r="I52" s="40"/>
      <c r="J52" s="40"/>
      <c r="K52" s="40"/>
      <c r="L52" s="11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pans="1:47" s="2" customFormat="1" ht="12" customHeight="1">
      <c r="A53" s="38"/>
      <c r="B53" s="39"/>
      <c r="C53" s="32" t="s">
        <v>131</v>
      </c>
      <c r="D53" s="40"/>
      <c r="E53" s="40"/>
      <c r="F53" s="40"/>
      <c r="G53" s="40"/>
      <c r="H53" s="40"/>
      <c r="I53" s="40"/>
      <c r="J53" s="40"/>
      <c r="K53" s="40"/>
      <c r="L53" s="11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pans="1:47" s="2" customFormat="1" ht="16.5" customHeight="1">
      <c r="A54" s="38"/>
      <c r="B54" s="39"/>
      <c r="C54" s="40"/>
      <c r="D54" s="40"/>
      <c r="E54" s="372" t="str">
        <f>E11</f>
        <v>PS 02 - Elektro-technologická část</v>
      </c>
      <c r="F54" s="420"/>
      <c r="G54" s="420"/>
      <c r="H54" s="420"/>
      <c r="I54" s="40"/>
      <c r="J54" s="40"/>
      <c r="K54" s="40"/>
      <c r="L54" s="11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pans="1:47" s="2" customFormat="1" ht="6.9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1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pans="1:47" s="2" customFormat="1" ht="12" customHeight="1">
      <c r="A56" s="38"/>
      <c r="B56" s="39"/>
      <c r="C56" s="32" t="s">
        <v>22</v>
      </c>
      <c r="D56" s="40"/>
      <c r="E56" s="40"/>
      <c r="F56" s="30" t="str">
        <f>F14</f>
        <v>Praha 6, k.ú. Bubeneč</v>
      </c>
      <c r="G56" s="40"/>
      <c r="H56" s="40"/>
      <c r="I56" s="32" t="s">
        <v>24</v>
      </c>
      <c r="J56" s="63">
        <f>IF(J14="","",J14)</f>
        <v>45674</v>
      </c>
      <c r="K56" s="40"/>
      <c r="L56" s="11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pans="1:47" s="2" customFormat="1" ht="6.9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1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pans="1:47" s="2" customFormat="1" ht="25.65" customHeight="1">
      <c r="A58" s="38"/>
      <c r="B58" s="39"/>
      <c r="C58" s="32" t="s">
        <v>29</v>
      </c>
      <c r="D58" s="40"/>
      <c r="E58" s="40"/>
      <c r="F58" s="30" t="str">
        <f>E17</f>
        <v>Hlavní město Praha</v>
      </c>
      <c r="G58" s="40"/>
      <c r="H58" s="40"/>
      <c r="I58" s="32" t="s">
        <v>36</v>
      </c>
      <c r="J58" s="36" t="str">
        <f>E23</f>
        <v>SWECO Hydroprojekt a.s.</v>
      </c>
      <c r="K58" s="40"/>
      <c r="L58" s="11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pans="1:47" s="2" customFormat="1" ht="25.65" customHeight="1">
      <c r="A59" s="38"/>
      <c r="B59" s="39"/>
      <c r="C59" s="32" t="s">
        <v>34</v>
      </c>
      <c r="D59" s="40"/>
      <c r="E59" s="40"/>
      <c r="F59" s="30" t="str">
        <f>IF(E20="","",E20)</f>
        <v>Vyplň údaj</v>
      </c>
      <c r="G59" s="40"/>
      <c r="H59" s="40"/>
      <c r="I59" s="32" t="s">
        <v>39</v>
      </c>
      <c r="J59" s="36" t="str">
        <f>E26</f>
        <v>SWECO Hydroprojekt a.s.</v>
      </c>
      <c r="K59" s="40"/>
      <c r="L59" s="11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pans="1:47" s="2" customFormat="1" ht="10.35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1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pans="1:47" s="2" customFormat="1" ht="29.25" customHeight="1">
      <c r="A61" s="38"/>
      <c r="B61" s="39"/>
      <c r="C61" s="140" t="s">
        <v>134</v>
      </c>
      <c r="D61" s="141"/>
      <c r="E61" s="141"/>
      <c r="F61" s="141"/>
      <c r="G61" s="141"/>
      <c r="H61" s="141"/>
      <c r="I61" s="141"/>
      <c r="J61" s="142" t="s">
        <v>135</v>
      </c>
      <c r="K61" s="141"/>
      <c r="L61" s="11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pans="1:47" s="2" customFormat="1" ht="10.35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1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pans="1:47" s="2" customFormat="1" ht="22.8" customHeight="1">
      <c r="A63" s="38"/>
      <c r="B63" s="39"/>
      <c r="C63" s="143" t="s">
        <v>74</v>
      </c>
      <c r="D63" s="40"/>
      <c r="E63" s="40"/>
      <c r="F63" s="40"/>
      <c r="G63" s="40"/>
      <c r="H63" s="40"/>
      <c r="I63" s="40"/>
      <c r="J63" s="81">
        <f>J90</f>
        <v>0</v>
      </c>
      <c r="K63" s="40"/>
      <c r="L63" s="11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20" t="s">
        <v>124</v>
      </c>
    </row>
    <row r="64" spans="1:47" s="9" customFormat="1" ht="24.9" customHeight="1">
      <c r="B64" s="144"/>
      <c r="C64" s="145"/>
      <c r="D64" s="146" t="s">
        <v>196</v>
      </c>
      <c r="E64" s="147"/>
      <c r="F64" s="147"/>
      <c r="G64" s="147"/>
      <c r="H64" s="147"/>
      <c r="I64" s="147"/>
      <c r="J64" s="148">
        <f>J91</f>
        <v>0</v>
      </c>
      <c r="K64" s="145"/>
      <c r="L64" s="149"/>
    </row>
    <row r="65" spans="1:31" s="12" customFormat="1" ht="19.95" customHeight="1">
      <c r="B65" s="200"/>
      <c r="C65" s="101"/>
      <c r="D65" s="201" t="s">
        <v>197</v>
      </c>
      <c r="E65" s="202"/>
      <c r="F65" s="202"/>
      <c r="G65" s="202"/>
      <c r="H65" s="202"/>
      <c r="I65" s="202"/>
      <c r="J65" s="203">
        <f>J92</f>
        <v>0</v>
      </c>
      <c r="K65" s="101"/>
      <c r="L65" s="204"/>
    </row>
    <row r="66" spans="1:31" s="12" customFormat="1" ht="19.95" customHeight="1">
      <c r="B66" s="200"/>
      <c r="C66" s="101"/>
      <c r="D66" s="201" t="s">
        <v>198</v>
      </c>
      <c r="E66" s="202"/>
      <c r="F66" s="202"/>
      <c r="G66" s="202"/>
      <c r="H66" s="202"/>
      <c r="I66" s="202"/>
      <c r="J66" s="203">
        <f>J446</f>
        <v>0</v>
      </c>
      <c r="K66" s="101"/>
      <c r="L66" s="204"/>
    </row>
    <row r="67" spans="1:31" s="9" customFormat="1" ht="24.9" customHeight="1">
      <c r="B67" s="144"/>
      <c r="C67" s="145"/>
      <c r="D67" s="146" t="s">
        <v>199</v>
      </c>
      <c r="E67" s="147"/>
      <c r="F67" s="147"/>
      <c r="G67" s="147"/>
      <c r="H67" s="147"/>
      <c r="I67" s="147"/>
      <c r="J67" s="148">
        <f>J549</f>
        <v>0</v>
      </c>
      <c r="K67" s="145"/>
      <c r="L67" s="149"/>
    </row>
    <row r="68" spans="1:31" s="12" customFormat="1" ht="19.95" customHeight="1">
      <c r="B68" s="200"/>
      <c r="C68" s="101"/>
      <c r="D68" s="201" t="s">
        <v>200</v>
      </c>
      <c r="E68" s="202"/>
      <c r="F68" s="202"/>
      <c r="G68" s="202"/>
      <c r="H68" s="202"/>
      <c r="I68" s="202"/>
      <c r="J68" s="203">
        <f>J550</f>
        <v>0</v>
      </c>
      <c r="K68" s="101"/>
      <c r="L68" s="204"/>
    </row>
    <row r="69" spans="1:31" s="2" customFormat="1" ht="21.75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1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pans="1:31" s="2" customFormat="1" ht="6.9" customHeight="1">
      <c r="A70" s="38"/>
      <c r="B70" s="51"/>
      <c r="C70" s="52"/>
      <c r="D70" s="52"/>
      <c r="E70" s="52"/>
      <c r="F70" s="52"/>
      <c r="G70" s="52"/>
      <c r="H70" s="52"/>
      <c r="I70" s="52"/>
      <c r="J70" s="52"/>
      <c r="K70" s="52"/>
      <c r="L70" s="11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4" spans="1:31" s="2" customFormat="1" ht="6.9" customHeight="1">
      <c r="A74" s="38"/>
      <c r="B74" s="53"/>
      <c r="C74" s="54"/>
      <c r="D74" s="54"/>
      <c r="E74" s="54"/>
      <c r="F74" s="54"/>
      <c r="G74" s="54"/>
      <c r="H74" s="54"/>
      <c r="I74" s="54"/>
      <c r="J74" s="54"/>
      <c r="K74" s="54"/>
      <c r="L74" s="11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pans="1:31" s="2" customFormat="1" ht="24.9" customHeight="1">
      <c r="A75" s="38"/>
      <c r="B75" s="39"/>
      <c r="C75" s="26" t="s">
        <v>137</v>
      </c>
      <c r="D75" s="40"/>
      <c r="E75" s="40"/>
      <c r="F75" s="40"/>
      <c r="G75" s="40"/>
      <c r="H75" s="40"/>
      <c r="I75" s="40"/>
      <c r="J75" s="40"/>
      <c r="K75" s="40"/>
      <c r="L75" s="11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pans="1:31" s="2" customFormat="1" ht="6.9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1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pans="1:31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1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pans="1:31" s="2" customFormat="1" ht="16.5" customHeight="1">
      <c r="A78" s="38"/>
      <c r="B78" s="39"/>
      <c r="C78" s="40"/>
      <c r="D78" s="40"/>
      <c r="E78" s="418" t="str">
        <f>E7</f>
        <v>ÚČOV nát. lab. LB - Odvodnění v areálu Ekotechnického muzea</v>
      </c>
      <c r="F78" s="419"/>
      <c r="G78" s="419"/>
      <c r="H78" s="419"/>
      <c r="I78" s="40"/>
      <c r="J78" s="40"/>
      <c r="K78" s="40"/>
      <c r="L78" s="11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pans="1:31" s="1" customFormat="1" ht="12" customHeight="1">
      <c r="B79" s="24"/>
      <c r="C79" s="32" t="s">
        <v>129</v>
      </c>
      <c r="D79" s="25"/>
      <c r="E79" s="25"/>
      <c r="F79" s="25"/>
      <c r="G79" s="25"/>
      <c r="H79" s="25"/>
      <c r="I79" s="25"/>
      <c r="J79" s="25"/>
      <c r="K79" s="25"/>
      <c r="L79" s="23"/>
    </row>
    <row r="80" spans="1:31" s="2" customFormat="1" ht="16.5" customHeight="1">
      <c r="A80" s="38"/>
      <c r="B80" s="39"/>
      <c r="C80" s="40"/>
      <c r="D80" s="40"/>
      <c r="E80" s="418" t="s">
        <v>130</v>
      </c>
      <c r="F80" s="420"/>
      <c r="G80" s="420"/>
      <c r="H80" s="420"/>
      <c r="I80" s="40"/>
      <c r="J80" s="40"/>
      <c r="K80" s="40"/>
      <c r="L80" s="11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pans="1:65" s="2" customFormat="1" ht="12" customHeight="1">
      <c r="A81" s="38"/>
      <c r="B81" s="39"/>
      <c r="C81" s="32" t="s">
        <v>131</v>
      </c>
      <c r="D81" s="40"/>
      <c r="E81" s="40"/>
      <c r="F81" s="40"/>
      <c r="G81" s="40"/>
      <c r="H81" s="40"/>
      <c r="I81" s="40"/>
      <c r="J81" s="40"/>
      <c r="K81" s="40"/>
      <c r="L81" s="11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pans="1:65" s="2" customFormat="1" ht="16.5" customHeight="1">
      <c r="A82" s="38"/>
      <c r="B82" s="39"/>
      <c r="C82" s="40"/>
      <c r="D82" s="40"/>
      <c r="E82" s="372" t="str">
        <f>E11</f>
        <v>PS 02 - Elektro-technologická část</v>
      </c>
      <c r="F82" s="420"/>
      <c r="G82" s="420"/>
      <c r="H82" s="420"/>
      <c r="I82" s="40"/>
      <c r="J82" s="40"/>
      <c r="K82" s="40"/>
      <c r="L82" s="11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pans="1:65" s="2" customFormat="1" ht="6.9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1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pans="1:65" s="2" customFormat="1" ht="12" customHeight="1">
      <c r="A84" s="38"/>
      <c r="B84" s="39"/>
      <c r="C84" s="32" t="s">
        <v>22</v>
      </c>
      <c r="D84" s="40"/>
      <c r="E84" s="40"/>
      <c r="F84" s="30" t="str">
        <f>F14</f>
        <v>Praha 6, k.ú. Bubeneč</v>
      </c>
      <c r="G84" s="40"/>
      <c r="H84" s="40"/>
      <c r="I84" s="32" t="s">
        <v>24</v>
      </c>
      <c r="J84" s="63">
        <f>IF(J14="","",J14)</f>
        <v>45674</v>
      </c>
      <c r="K84" s="40"/>
      <c r="L84" s="11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pans="1:65" s="2" customFormat="1" ht="6.9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17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pans="1:65" s="2" customFormat="1" ht="25.65" customHeight="1">
      <c r="A86" s="38"/>
      <c r="B86" s="39"/>
      <c r="C86" s="32" t="s">
        <v>29</v>
      </c>
      <c r="D86" s="40"/>
      <c r="E86" s="40"/>
      <c r="F86" s="30" t="str">
        <f>E17</f>
        <v>Hlavní město Praha</v>
      </c>
      <c r="G86" s="40"/>
      <c r="H86" s="40"/>
      <c r="I86" s="32" t="s">
        <v>36</v>
      </c>
      <c r="J86" s="36" t="str">
        <f>E23</f>
        <v>SWECO Hydroprojekt a.s.</v>
      </c>
      <c r="K86" s="40"/>
      <c r="L86" s="117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pans="1:65" s="2" customFormat="1" ht="25.65" customHeight="1">
      <c r="A87" s="38"/>
      <c r="B87" s="39"/>
      <c r="C87" s="32" t="s">
        <v>34</v>
      </c>
      <c r="D87" s="40"/>
      <c r="E87" s="40"/>
      <c r="F87" s="30" t="str">
        <f>IF(E20="","",E20)</f>
        <v>Vyplň údaj</v>
      </c>
      <c r="G87" s="40"/>
      <c r="H87" s="40"/>
      <c r="I87" s="32" t="s">
        <v>39</v>
      </c>
      <c r="J87" s="36" t="str">
        <f>E26</f>
        <v>SWECO Hydroprojekt a.s.</v>
      </c>
      <c r="K87" s="40"/>
      <c r="L87" s="117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pans="1:65" s="2" customFormat="1" ht="10.35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17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pans="1:65" s="10" customFormat="1" ht="29.25" customHeight="1">
      <c r="A89" s="150"/>
      <c r="B89" s="151"/>
      <c r="C89" s="152" t="s">
        <v>138</v>
      </c>
      <c r="D89" s="153" t="s">
        <v>61</v>
      </c>
      <c r="E89" s="153" t="s">
        <v>57</v>
      </c>
      <c r="F89" s="153" t="s">
        <v>58</v>
      </c>
      <c r="G89" s="153" t="s">
        <v>139</v>
      </c>
      <c r="H89" s="153" t="s">
        <v>140</v>
      </c>
      <c r="I89" s="153" t="s">
        <v>141</v>
      </c>
      <c r="J89" s="153" t="s">
        <v>135</v>
      </c>
      <c r="K89" s="154" t="s">
        <v>142</v>
      </c>
      <c r="L89" s="155"/>
      <c r="M89" s="72" t="s">
        <v>31</v>
      </c>
      <c r="N89" s="73" t="s">
        <v>46</v>
      </c>
      <c r="O89" s="73" t="s">
        <v>143</v>
      </c>
      <c r="P89" s="73" t="s">
        <v>144</v>
      </c>
      <c r="Q89" s="73" t="s">
        <v>145</v>
      </c>
      <c r="R89" s="73" t="s">
        <v>146</v>
      </c>
      <c r="S89" s="73" t="s">
        <v>147</v>
      </c>
      <c r="T89" s="74" t="s">
        <v>148</v>
      </c>
      <c r="U89" s="150"/>
      <c r="V89" s="150"/>
      <c r="W89" s="150"/>
      <c r="X89" s="150"/>
      <c r="Y89" s="150"/>
      <c r="Z89" s="150"/>
      <c r="AA89" s="150"/>
      <c r="AB89" s="150"/>
      <c r="AC89" s="150"/>
      <c r="AD89" s="150"/>
      <c r="AE89" s="150"/>
    </row>
    <row r="90" spans="1:65" s="2" customFormat="1" ht="22.8" customHeight="1">
      <c r="A90" s="38"/>
      <c r="B90" s="39"/>
      <c r="C90" s="79" t="s">
        <v>149</v>
      </c>
      <c r="D90" s="40"/>
      <c r="E90" s="40"/>
      <c r="F90" s="40"/>
      <c r="G90" s="40"/>
      <c r="H90" s="40"/>
      <c r="I90" s="40"/>
      <c r="J90" s="156">
        <f>BK90</f>
        <v>0</v>
      </c>
      <c r="K90" s="40"/>
      <c r="L90" s="43"/>
      <c r="M90" s="75"/>
      <c r="N90" s="157"/>
      <c r="O90" s="76"/>
      <c r="P90" s="158">
        <f>P91+P549</f>
        <v>0</v>
      </c>
      <c r="Q90" s="76"/>
      <c r="R90" s="158">
        <f>R91+R549</f>
        <v>0</v>
      </c>
      <c r="S90" s="76"/>
      <c r="T90" s="159">
        <f>T91+T549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20" t="s">
        <v>75</v>
      </c>
      <c r="AU90" s="20" t="s">
        <v>124</v>
      </c>
      <c r="BK90" s="160">
        <f>BK91+BK549</f>
        <v>0</v>
      </c>
    </row>
    <row r="91" spans="1:65" s="11" customFormat="1" ht="25.95" customHeight="1">
      <c r="B91" s="161"/>
      <c r="C91" s="162"/>
      <c r="D91" s="163" t="s">
        <v>75</v>
      </c>
      <c r="E91" s="164" t="s">
        <v>201</v>
      </c>
      <c r="F91" s="164" t="s">
        <v>202</v>
      </c>
      <c r="G91" s="162"/>
      <c r="H91" s="162"/>
      <c r="I91" s="165"/>
      <c r="J91" s="166">
        <f>BK91</f>
        <v>0</v>
      </c>
      <c r="K91" s="162"/>
      <c r="L91" s="167"/>
      <c r="M91" s="168"/>
      <c r="N91" s="169"/>
      <c r="O91" s="169"/>
      <c r="P91" s="170">
        <f>P92+P446</f>
        <v>0</v>
      </c>
      <c r="Q91" s="169"/>
      <c r="R91" s="170">
        <f>R92+R446</f>
        <v>0</v>
      </c>
      <c r="S91" s="169"/>
      <c r="T91" s="171">
        <f>T92+T446</f>
        <v>0</v>
      </c>
      <c r="AR91" s="172" t="s">
        <v>85</v>
      </c>
      <c r="AT91" s="173" t="s">
        <v>75</v>
      </c>
      <c r="AU91" s="173" t="s">
        <v>76</v>
      </c>
      <c r="AY91" s="172" t="s">
        <v>152</v>
      </c>
      <c r="BK91" s="174">
        <f>BK92+BK446</f>
        <v>0</v>
      </c>
    </row>
    <row r="92" spans="1:65" s="11" customFormat="1" ht="22.8" customHeight="1">
      <c r="B92" s="161"/>
      <c r="C92" s="162"/>
      <c r="D92" s="163" t="s">
        <v>75</v>
      </c>
      <c r="E92" s="205" t="s">
        <v>203</v>
      </c>
      <c r="F92" s="205" t="s">
        <v>204</v>
      </c>
      <c r="G92" s="162"/>
      <c r="H92" s="162"/>
      <c r="I92" s="165"/>
      <c r="J92" s="206">
        <f>BK92</f>
        <v>0</v>
      </c>
      <c r="K92" s="162"/>
      <c r="L92" s="167"/>
      <c r="M92" s="168"/>
      <c r="N92" s="169"/>
      <c r="O92" s="169"/>
      <c r="P92" s="170">
        <f>SUM(P93:P445)</f>
        <v>0</v>
      </c>
      <c r="Q92" s="169"/>
      <c r="R92" s="170">
        <f>SUM(R93:R445)</f>
        <v>0</v>
      </c>
      <c r="S92" s="169"/>
      <c r="T92" s="171">
        <f>SUM(T93:T445)</f>
        <v>0</v>
      </c>
      <c r="AR92" s="172" t="s">
        <v>85</v>
      </c>
      <c r="AT92" s="173" t="s">
        <v>75</v>
      </c>
      <c r="AU92" s="173" t="s">
        <v>83</v>
      </c>
      <c r="AY92" s="172" t="s">
        <v>152</v>
      </c>
      <c r="BK92" s="174">
        <f>SUM(BK93:BK445)</f>
        <v>0</v>
      </c>
    </row>
    <row r="93" spans="1:65" s="2" customFormat="1" ht="24.15" customHeight="1">
      <c r="A93" s="38"/>
      <c r="B93" s="39"/>
      <c r="C93" s="175" t="s">
        <v>83</v>
      </c>
      <c r="D93" s="175" t="s">
        <v>153</v>
      </c>
      <c r="E93" s="176" t="s">
        <v>205</v>
      </c>
      <c r="F93" s="177" t="s">
        <v>206</v>
      </c>
      <c r="G93" s="178" t="s">
        <v>207</v>
      </c>
      <c r="H93" s="179">
        <v>10</v>
      </c>
      <c r="I93" s="180"/>
      <c r="J93" s="181">
        <f>ROUND(I93*H93,2)</f>
        <v>0</v>
      </c>
      <c r="K93" s="177" t="s">
        <v>31</v>
      </c>
      <c r="L93" s="43"/>
      <c r="M93" s="182" t="s">
        <v>31</v>
      </c>
      <c r="N93" s="183" t="s">
        <v>47</v>
      </c>
      <c r="O93" s="68"/>
      <c r="P93" s="184">
        <f>O93*H93</f>
        <v>0</v>
      </c>
      <c r="Q93" s="184">
        <v>0</v>
      </c>
      <c r="R93" s="184">
        <f>Q93*H93</f>
        <v>0</v>
      </c>
      <c r="S93" s="184">
        <v>0</v>
      </c>
      <c r="T93" s="185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186" t="s">
        <v>208</v>
      </c>
      <c r="AT93" s="186" t="s">
        <v>153</v>
      </c>
      <c r="AU93" s="186" t="s">
        <v>85</v>
      </c>
      <c r="AY93" s="20" t="s">
        <v>152</v>
      </c>
      <c r="BE93" s="187">
        <f>IF(N93="základní",J93,0)</f>
        <v>0</v>
      </c>
      <c r="BF93" s="187">
        <f>IF(N93="snížená",J93,0)</f>
        <v>0</v>
      </c>
      <c r="BG93" s="187">
        <f>IF(N93="zákl. přenesená",J93,0)</f>
        <v>0</v>
      </c>
      <c r="BH93" s="187">
        <f>IF(N93="sníž. přenesená",J93,0)</f>
        <v>0</v>
      </c>
      <c r="BI93" s="187">
        <f>IF(N93="nulová",J93,0)</f>
        <v>0</v>
      </c>
      <c r="BJ93" s="20" t="s">
        <v>83</v>
      </c>
      <c r="BK93" s="187">
        <f>ROUND(I93*H93,2)</f>
        <v>0</v>
      </c>
      <c r="BL93" s="20" t="s">
        <v>208</v>
      </c>
      <c r="BM93" s="186" t="s">
        <v>209</v>
      </c>
    </row>
    <row r="94" spans="1:65" s="13" customFormat="1" ht="20.399999999999999">
      <c r="B94" s="207"/>
      <c r="C94" s="208"/>
      <c r="D94" s="188" t="s">
        <v>210</v>
      </c>
      <c r="E94" s="209" t="s">
        <v>31</v>
      </c>
      <c r="F94" s="210" t="s">
        <v>211</v>
      </c>
      <c r="G94" s="208"/>
      <c r="H94" s="209" t="s">
        <v>31</v>
      </c>
      <c r="I94" s="211"/>
      <c r="J94" s="208"/>
      <c r="K94" s="208"/>
      <c r="L94" s="212"/>
      <c r="M94" s="213"/>
      <c r="N94" s="214"/>
      <c r="O94" s="214"/>
      <c r="P94" s="214"/>
      <c r="Q94" s="214"/>
      <c r="R94" s="214"/>
      <c r="S94" s="214"/>
      <c r="T94" s="215"/>
      <c r="AT94" s="216" t="s">
        <v>210</v>
      </c>
      <c r="AU94" s="216" t="s">
        <v>85</v>
      </c>
      <c r="AV94" s="13" t="s">
        <v>83</v>
      </c>
      <c r="AW94" s="13" t="s">
        <v>38</v>
      </c>
      <c r="AX94" s="13" t="s">
        <v>76</v>
      </c>
      <c r="AY94" s="216" t="s">
        <v>152</v>
      </c>
    </row>
    <row r="95" spans="1:65" s="13" customFormat="1" ht="10.199999999999999">
      <c r="B95" s="207"/>
      <c r="C95" s="208"/>
      <c r="D95" s="188" t="s">
        <v>210</v>
      </c>
      <c r="E95" s="209" t="s">
        <v>31</v>
      </c>
      <c r="F95" s="210" t="s">
        <v>212</v>
      </c>
      <c r="G95" s="208"/>
      <c r="H95" s="209" t="s">
        <v>31</v>
      </c>
      <c r="I95" s="211"/>
      <c r="J95" s="208"/>
      <c r="K95" s="208"/>
      <c r="L95" s="212"/>
      <c r="M95" s="213"/>
      <c r="N95" s="214"/>
      <c r="O95" s="214"/>
      <c r="P95" s="214"/>
      <c r="Q95" s="214"/>
      <c r="R95" s="214"/>
      <c r="S95" s="214"/>
      <c r="T95" s="215"/>
      <c r="AT95" s="216" t="s">
        <v>210</v>
      </c>
      <c r="AU95" s="216" t="s">
        <v>85</v>
      </c>
      <c r="AV95" s="13" t="s">
        <v>83</v>
      </c>
      <c r="AW95" s="13" t="s">
        <v>38</v>
      </c>
      <c r="AX95" s="13" t="s">
        <v>76</v>
      </c>
      <c r="AY95" s="216" t="s">
        <v>152</v>
      </c>
    </row>
    <row r="96" spans="1:65" s="13" customFormat="1" ht="10.199999999999999">
      <c r="B96" s="207"/>
      <c r="C96" s="208"/>
      <c r="D96" s="188" t="s">
        <v>210</v>
      </c>
      <c r="E96" s="209" t="s">
        <v>31</v>
      </c>
      <c r="F96" s="210" t="s">
        <v>213</v>
      </c>
      <c r="G96" s="208"/>
      <c r="H96" s="209" t="s">
        <v>31</v>
      </c>
      <c r="I96" s="211"/>
      <c r="J96" s="208"/>
      <c r="K96" s="208"/>
      <c r="L96" s="212"/>
      <c r="M96" s="213"/>
      <c r="N96" s="214"/>
      <c r="O96" s="214"/>
      <c r="P96" s="214"/>
      <c r="Q96" s="214"/>
      <c r="R96" s="214"/>
      <c r="S96" s="214"/>
      <c r="T96" s="215"/>
      <c r="AT96" s="216" t="s">
        <v>210</v>
      </c>
      <c r="AU96" s="216" t="s">
        <v>85</v>
      </c>
      <c r="AV96" s="13" t="s">
        <v>83</v>
      </c>
      <c r="AW96" s="13" t="s">
        <v>38</v>
      </c>
      <c r="AX96" s="13" t="s">
        <v>76</v>
      </c>
      <c r="AY96" s="216" t="s">
        <v>152</v>
      </c>
    </row>
    <row r="97" spans="1:65" s="13" customFormat="1" ht="10.199999999999999">
      <c r="B97" s="207"/>
      <c r="C97" s="208"/>
      <c r="D97" s="188" t="s">
        <v>210</v>
      </c>
      <c r="E97" s="209" t="s">
        <v>31</v>
      </c>
      <c r="F97" s="210" t="s">
        <v>214</v>
      </c>
      <c r="G97" s="208"/>
      <c r="H97" s="209" t="s">
        <v>31</v>
      </c>
      <c r="I97" s="211"/>
      <c r="J97" s="208"/>
      <c r="K97" s="208"/>
      <c r="L97" s="212"/>
      <c r="M97" s="213"/>
      <c r="N97" s="214"/>
      <c r="O97" s="214"/>
      <c r="P97" s="214"/>
      <c r="Q97" s="214"/>
      <c r="R97" s="214"/>
      <c r="S97" s="214"/>
      <c r="T97" s="215"/>
      <c r="AT97" s="216" t="s">
        <v>210</v>
      </c>
      <c r="AU97" s="216" t="s">
        <v>85</v>
      </c>
      <c r="AV97" s="13" t="s">
        <v>83</v>
      </c>
      <c r="AW97" s="13" t="s">
        <v>38</v>
      </c>
      <c r="AX97" s="13" t="s">
        <v>76</v>
      </c>
      <c r="AY97" s="216" t="s">
        <v>152</v>
      </c>
    </row>
    <row r="98" spans="1:65" s="13" customFormat="1" ht="10.199999999999999">
      <c r="B98" s="207"/>
      <c r="C98" s="208"/>
      <c r="D98" s="188" t="s">
        <v>210</v>
      </c>
      <c r="E98" s="209" t="s">
        <v>31</v>
      </c>
      <c r="F98" s="210" t="s">
        <v>215</v>
      </c>
      <c r="G98" s="208"/>
      <c r="H98" s="209" t="s">
        <v>31</v>
      </c>
      <c r="I98" s="211"/>
      <c r="J98" s="208"/>
      <c r="K98" s="208"/>
      <c r="L98" s="212"/>
      <c r="M98" s="213"/>
      <c r="N98" s="214"/>
      <c r="O98" s="214"/>
      <c r="P98" s="214"/>
      <c r="Q98" s="214"/>
      <c r="R98" s="214"/>
      <c r="S98" s="214"/>
      <c r="T98" s="215"/>
      <c r="AT98" s="216" t="s">
        <v>210</v>
      </c>
      <c r="AU98" s="216" t="s">
        <v>85</v>
      </c>
      <c r="AV98" s="13" t="s">
        <v>83</v>
      </c>
      <c r="AW98" s="13" t="s">
        <v>38</v>
      </c>
      <c r="AX98" s="13" t="s">
        <v>76</v>
      </c>
      <c r="AY98" s="216" t="s">
        <v>152</v>
      </c>
    </row>
    <row r="99" spans="1:65" s="13" customFormat="1" ht="10.199999999999999">
      <c r="B99" s="207"/>
      <c r="C99" s="208"/>
      <c r="D99" s="188" t="s">
        <v>210</v>
      </c>
      <c r="E99" s="209" t="s">
        <v>31</v>
      </c>
      <c r="F99" s="210" t="s">
        <v>216</v>
      </c>
      <c r="G99" s="208"/>
      <c r="H99" s="209" t="s">
        <v>31</v>
      </c>
      <c r="I99" s="211"/>
      <c r="J99" s="208"/>
      <c r="K99" s="208"/>
      <c r="L99" s="212"/>
      <c r="M99" s="213"/>
      <c r="N99" s="214"/>
      <c r="O99" s="214"/>
      <c r="P99" s="214"/>
      <c r="Q99" s="214"/>
      <c r="R99" s="214"/>
      <c r="S99" s="214"/>
      <c r="T99" s="215"/>
      <c r="AT99" s="216" t="s">
        <v>210</v>
      </c>
      <c r="AU99" s="216" t="s">
        <v>85</v>
      </c>
      <c r="AV99" s="13" t="s">
        <v>83</v>
      </c>
      <c r="AW99" s="13" t="s">
        <v>38</v>
      </c>
      <c r="AX99" s="13" t="s">
        <v>76</v>
      </c>
      <c r="AY99" s="216" t="s">
        <v>152</v>
      </c>
    </row>
    <row r="100" spans="1:65" s="13" customFormat="1" ht="10.199999999999999">
      <c r="B100" s="207"/>
      <c r="C100" s="208"/>
      <c r="D100" s="188" t="s">
        <v>210</v>
      </c>
      <c r="E100" s="209" t="s">
        <v>31</v>
      </c>
      <c r="F100" s="210" t="s">
        <v>217</v>
      </c>
      <c r="G100" s="208"/>
      <c r="H100" s="209" t="s">
        <v>31</v>
      </c>
      <c r="I100" s="211"/>
      <c r="J100" s="208"/>
      <c r="K100" s="208"/>
      <c r="L100" s="212"/>
      <c r="M100" s="213"/>
      <c r="N100" s="214"/>
      <c r="O100" s="214"/>
      <c r="P100" s="214"/>
      <c r="Q100" s="214"/>
      <c r="R100" s="214"/>
      <c r="S100" s="214"/>
      <c r="T100" s="215"/>
      <c r="AT100" s="216" t="s">
        <v>210</v>
      </c>
      <c r="AU100" s="216" t="s">
        <v>85</v>
      </c>
      <c r="AV100" s="13" t="s">
        <v>83</v>
      </c>
      <c r="AW100" s="13" t="s">
        <v>38</v>
      </c>
      <c r="AX100" s="13" t="s">
        <v>76</v>
      </c>
      <c r="AY100" s="216" t="s">
        <v>152</v>
      </c>
    </row>
    <row r="101" spans="1:65" s="13" customFormat="1" ht="10.199999999999999">
      <c r="B101" s="207"/>
      <c r="C101" s="208"/>
      <c r="D101" s="188" t="s">
        <v>210</v>
      </c>
      <c r="E101" s="209" t="s">
        <v>31</v>
      </c>
      <c r="F101" s="210" t="s">
        <v>218</v>
      </c>
      <c r="G101" s="208"/>
      <c r="H101" s="209" t="s">
        <v>31</v>
      </c>
      <c r="I101" s="211"/>
      <c r="J101" s="208"/>
      <c r="K101" s="208"/>
      <c r="L101" s="212"/>
      <c r="M101" s="213"/>
      <c r="N101" s="214"/>
      <c r="O101" s="214"/>
      <c r="P101" s="214"/>
      <c r="Q101" s="214"/>
      <c r="R101" s="214"/>
      <c r="S101" s="214"/>
      <c r="T101" s="215"/>
      <c r="AT101" s="216" t="s">
        <v>210</v>
      </c>
      <c r="AU101" s="216" t="s">
        <v>85</v>
      </c>
      <c r="AV101" s="13" t="s">
        <v>83</v>
      </c>
      <c r="AW101" s="13" t="s">
        <v>38</v>
      </c>
      <c r="AX101" s="13" t="s">
        <v>76</v>
      </c>
      <c r="AY101" s="216" t="s">
        <v>152</v>
      </c>
    </row>
    <row r="102" spans="1:65" s="13" customFormat="1" ht="10.199999999999999">
      <c r="B102" s="207"/>
      <c r="C102" s="208"/>
      <c r="D102" s="188" t="s">
        <v>210</v>
      </c>
      <c r="E102" s="209" t="s">
        <v>31</v>
      </c>
      <c r="F102" s="210" t="s">
        <v>219</v>
      </c>
      <c r="G102" s="208"/>
      <c r="H102" s="209" t="s">
        <v>31</v>
      </c>
      <c r="I102" s="211"/>
      <c r="J102" s="208"/>
      <c r="K102" s="208"/>
      <c r="L102" s="212"/>
      <c r="M102" s="213"/>
      <c r="N102" s="214"/>
      <c r="O102" s="214"/>
      <c r="P102" s="214"/>
      <c r="Q102" s="214"/>
      <c r="R102" s="214"/>
      <c r="S102" s="214"/>
      <c r="T102" s="215"/>
      <c r="AT102" s="216" t="s">
        <v>210</v>
      </c>
      <c r="AU102" s="216" t="s">
        <v>85</v>
      </c>
      <c r="AV102" s="13" t="s">
        <v>83</v>
      </c>
      <c r="AW102" s="13" t="s">
        <v>38</v>
      </c>
      <c r="AX102" s="13" t="s">
        <v>76</v>
      </c>
      <c r="AY102" s="216" t="s">
        <v>152</v>
      </c>
    </row>
    <row r="103" spans="1:65" s="13" customFormat="1" ht="10.199999999999999">
      <c r="B103" s="207"/>
      <c r="C103" s="208"/>
      <c r="D103" s="188" t="s">
        <v>210</v>
      </c>
      <c r="E103" s="209" t="s">
        <v>31</v>
      </c>
      <c r="F103" s="210" t="s">
        <v>220</v>
      </c>
      <c r="G103" s="208"/>
      <c r="H103" s="209" t="s">
        <v>31</v>
      </c>
      <c r="I103" s="211"/>
      <c r="J103" s="208"/>
      <c r="K103" s="208"/>
      <c r="L103" s="212"/>
      <c r="M103" s="213"/>
      <c r="N103" s="214"/>
      <c r="O103" s="214"/>
      <c r="P103" s="214"/>
      <c r="Q103" s="214"/>
      <c r="R103" s="214"/>
      <c r="S103" s="214"/>
      <c r="T103" s="215"/>
      <c r="AT103" s="216" t="s">
        <v>210</v>
      </c>
      <c r="AU103" s="216" t="s">
        <v>85</v>
      </c>
      <c r="AV103" s="13" t="s">
        <v>83</v>
      </c>
      <c r="AW103" s="13" t="s">
        <v>38</v>
      </c>
      <c r="AX103" s="13" t="s">
        <v>76</v>
      </c>
      <c r="AY103" s="216" t="s">
        <v>152</v>
      </c>
    </row>
    <row r="104" spans="1:65" s="13" customFormat="1" ht="10.199999999999999">
      <c r="B104" s="207"/>
      <c r="C104" s="208"/>
      <c r="D104" s="188" t="s">
        <v>210</v>
      </c>
      <c r="E104" s="209" t="s">
        <v>31</v>
      </c>
      <c r="F104" s="210" t="s">
        <v>221</v>
      </c>
      <c r="G104" s="208"/>
      <c r="H104" s="209" t="s">
        <v>31</v>
      </c>
      <c r="I104" s="211"/>
      <c r="J104" s="208"/>
      <c r="K104" s="208"/>
      <c r="L104" s="212"/>
      <c r="M104" s="213"/>
      <c r="N104" s="214"/>
      <c r="O104" s="214"/>
      <c r="P104" s="214"/>
      <c r="Q104" s="214"/>
      <c r="R104" s="214"/>
      <c r="S104" s="214"/>
      <c r="T104" s="215"/>
      <c r="AT104" s="216" t="s">
        <v>210</v>
      </c>
      <c r="AU104" s="216" t="s">
        <v>85</v>
      </c>
      <c r="AV104" s="13" t="s">
        <v>83</v>
      </c>
      <c r="AW104" s="13" t="s">
        <v>38</v>
      </c>
      <c r="AX104" s="13" t="s">
        <v>76</v>
      </c>
      <c r="AY104" s="216" t="s">
        <v>152</v>
      </c>
    </row>
    <row r="105" spans="1:65" s="14" customFormat="1" ht="10.199999999999999">
      <c r="B105" s="217"/>
      <c r="C105" s="218"/>
      <c r="D105" s="188" t="s">
        <v>210</v>
      </c>
      <c r="E105" s="219" t="s">
        <v>31</v>
      </c>
      <c r="F105" s="220" t="s">
        <v>222</v>
      </c>
      <c r="G105" s="218"/>
      <c r="H105" s="221">
        <v>10</v>
      </c>
      <c r="I105" s="222"/>
      <c r="J105" s="218"/>
      <c r="K105" s="218"/>
      <c r="L105" s="223"/>
      <c r="M105" s="224"/>
      <c r="N105" s="225"/>
      <c r="O105" s="225"/>
      <c r="P105" s="225"/>
      <c r="Q105" s="225"/>
      <c r="R105" s="225"/>
      <c r="S105" s="225"/>
      <c r="T105" s="226"/>
      <c r="AT105" s="227" t="s">
        <v>210</v>
      </c>
      <c r="AU105" s="227" t="s">
        <v>85</v>
      </c>
      <c r="AV105" s="14" t="s">
        <v>85</v>
      </c>
      <c r="AW105" s="14" t="s">
        <v>38</v>
      </c>
      <c r="AX105" s="14" t="s">
        <v>76</v>
      </c>
      <c r="AY105" s="227" t="s">
        <v>152</v>
      </c>
    </row>
    <row r="106" spans="1:65" s="15" customFormat="1" ht="10.199999999999999">
      <c r="B106" s="228"/>
      <c r="C106" s="229"/>
      <c r="D106" s="188" t="s">
        <v>210</v>
      </c>
      <c r="E106" s="230" t="s">
        <v>31</v>
      </c>
      <c r="F106" s="231" t="s">
        <v>223</v>
      </c>
      <c r="G106" s="229"/>
      <c r="H106" s="232">
        <v>10</v>
      </c>
      <c r="I106" s="233"/>
      <c r="J106" s="229"/>
      <c r="K106" s="229"/>
      <c r="L106" s="234"/>
      <c r="M106" s="235"/>
      <c r="N106" s="236"/>
      <c r="O106" s="236"/>
      <c r="P106" s="236"/>
      <c r="Q106" s="236"/>
      <c r="R106" s="236"/>
      <c r="S106" s="236"/>
      <c r="T106" s="237"/>
      <c r="AT106" s="238" t="s">
        <v>210</v>
      </c>
      <c r="AU106" s="238" t="s">
        <v>85</v>
      </c>
      <c r="AV106" s="15" t="s">
        <v>157</v>
      </c>
      <c r="AW106" s="15" t="s">
        <v>38</v>
      </c>
      <c r="AX106" s="15" t="s">
        <v>83</v>
      </c>
      <c r="AY106" s="238" t="s">
        <v>152</v>
      </c>
    </row>
    <row r="107" spans="1:65" s="2" customFormat="1" ht="16.5" customHeight="1">
      <c r="A107" s="38"/>
      <c r="B107" s="39"/>
      <c r="C107" s="239" t="s">
        <v>85</v>
      </c>
      <c r="D107" s="239" t="s">
        <v>224</v>
      </c>
      <c r="E107" s="240" t="s">
        <v>225</v>
      </c>
      <c r="F107" s="241" t="s">
        <v>226</v>
      </c>
      <c r="G107" s="242" t="s">
        <v>207</v>
      </c>
      <c r="H107" s="243">
        <v>10</v>
      </c>
      <c r="I107" s="244"/>
      <c r="J107" s="245">
        <f>ROUND(I107*H107,2)</f>
        <v>0</v>
      </c>
      <c r="K107" s="241" t="s">
        <v>31</v>
      </c>
      <c r="L107" s="246"/>
      <c r="M107" s="247" t="s">
        <v>31</v>
      </c>
      <c r="N107" s="248" t="s">
        <v>47</v>
      </c>
      <c r="O107" s="68"/>
      <c r="P107" s="184">
        <f>O107*H107</f>
        <v>0</v>
      </c>
      <c r="Q107" s="184">
        <v>0</v>
      </c>
      <c r="R107" s="184">
        <f>Q107*H107</f>
        <v>0</v>
      </c>
      <c r="S107" s="184">
        <v>0</v>
      </c>
      <c r="T107" s="185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186" t="s">
        <v>227</v>
      </c>
      <c r="AT107" s="186" t="s">
        <v>224</v>
      </c>
      <c r="AU107" s="186" t="s">
        <v>85</v>
      </c>
      <c r="AY107" s="20" t="s">
        <v>152</v>
      </c>
      <c r="BE107" s="187">
        <f>IF(N107="základní",J107,0)</f>
        <v>0</v>
      </c>
      <c r="BF107" s="187">
        <f>IF(N107="snížená",J107,0)</f>
        <v>0</v>
      </c>
      <c r="BG107" s="187">
        <f>IF(N107="zákl. přenesená",J107,0)</f>
        <v>0</v>
      </c>
      <c r="BH107" s="187">
        <f>IF(N107="sníž. přenesená",J107,0)</f>
        <v>0</v>
      </c>
      <c r="BI107" s="187">
        <f>IF(N107="nulová",J107,0)</f>
        <v>0</v>
      </c>
      <c r="BJ107" s="20" t="s">
        <v>83</v>
      </c>
      <c r="BK107" s="187">
        <f>ROUND(I107*H107,2)</f>
        <v>0</v>
      </c>
      <c r="BL107" s="20" t="s">
        <v>208</v>
      </c>
      <c r="BM107" s="186" t="s">
        <v>228</v>
      </c>
    </row>
    <row r="108" spans="1:65" s="13" customFormat="1" ht="20.399999999999999">
      <c r="B108" s="207"/>
      <c r="C108" s="208"/>
      <c r="D108" s="188" t="s">
        <v>210</v>
      </c>
      <c r="E108" s="209" t="s">
        <v>31</v>
      </c>
      <c r="F108" s="210" t="s">
        <v>211</v>
      </c>
      <c r="G108" s="208"/>
      <c r="H108" s="209" t="s">
        <v>31</v>
      </c>
      <c r="I108" s="211"/>
      <c r="J108" s="208"/>
      <c r="K108" s="208"/>
      <c r="L108" s="212"/>
      <c r="M108" s="213"/>
      <c r="N108" s="214"/>
      <c r="O108" s="214"/>
      <c r="P108" s="214"/>
      <c r="Q108" s="214"/>
      <c r="R108" s="214"/>
      <c r="S108" s="214"/>
      <c r="T108" s="215"/>
      <c r="AT108" s="216" t="s">
        <v>210</v>
      </c>
      <c r="AU108" s="216" t="s">
        <v>85</v>
      </c>
      <c r="AV108" s="13" t="s">
        <v>83</v>
      </c>
      <c r="AW108" s="13" t="s">
        <v>38</v>
      </c>
      <c r="AX108" s="13" t="s">
        <v>76</v>
      </c>
      <c r="AY108" s="216" t="s">
        <v>152</v>
      </c>
    </row>
    <row r="109" spans="1:65" s="13" customFormat="1" ht="10.199999999999999">
      <c r="B109" s="207"/>
      <c r="C109" s="208"/>
      <c r="D109" s="188" t="s">
        <v>210</v>
      </c>
      <c r="E109" s="209" t="s">
        <v>31</v>
      </c>
      <c r="F109" s="210" t="s">
        <v>212</v>
      </c>
      <c r="G109" s="208"/>
      <c r="H109" s="209" t="s">
        <v>31</v>
      </c>
      <c r="I109" s="211"/>
      <c r="J109" s="208"/>
      <c r="K109" s="208"/>
      <c r="L109" s="212"/>
      <c r="M109" s="213"/>
      <c r="N109" s="214"/>
      <c r="O109" s="214"/>
      <c r="P109" s="214"/>
      <c r="Q109" s="214"/>
      <c r="R109" s="214"/>
      <c r="S109" s="214"/>
      <c r="T109" s="215"/>
      <c r="AT109" s="216" t="s">
        <v>210</v>
      </c>
      <c r="AU109" s="216" t="s">
        <v>85</v>
      </c>
      <c r="AV109" s="13" t="s">
        <v>83</v>
      </c>
      <c r="AW109" s="13" t="s">
        <v>38</v>
      </c>
      <c r="AX109" s="13" t="s">
        <v>76</v>
      </c>
      <c r="AY109" s="216" t="s">
        <v>152</v>
      </c>
    </row>
    <row r="110" spans="1:65" s="13" customFormat="1" ht="10.199999999999999">
      <c r="B110" s="207"/>
      <c r="C110" s="208"/>
      <c r="D110" s="188" t="s">
        <v>210</v>
      </c>
      <c r="E110" s="209" t="s">
        <v>31</v>
      </c>
      <c r="F110" s="210" t="s">
        <v>213</v>
      </c>
      <c r="G110" s="208"/>
      <c r="H110" s="209" t="s">
        <v>31</v>
      </c>
      <c r="I110" s="211"/>
      <c r="J110" s="208"/>
      <c r="K110" s="208"/>
      <c r="L110" s="212"/>
      <c r="M110" s="213"/>
      <c r="N110" s="214"/>
      <c r="O110" s="214"/>
      <c r="P110" s="214"/>
      <c r="Q110" s="214"/>
      <c r="R110" s="214"/>
      <c r="S110" s="214"/>
      <c r="T110" s="215"/>
      <c r="AT110" s="216" t="s">
        <v>210</v>
      </c>
      <c r="AU110" s="216" t="s">
        <v>85</v>
      </c>
      <c r="AV110" s="13" t="s">
        <v>83</v>
      </c>
      <c r="AW110" s="13" t="s">
        <v>38</v>
      </c>
      <c r="AX110" s="13" t="s">
        <v>76</v>
      </c>
      <c r="AY110" s="216" t="s">
        <v>152</v>
      </c>
    </row>
    <row r="111" spans="1:65" s="13" customFormat="1" ht="10.199999999999999">
      <c r="B111" s="207"/>
      <c r="C111" s="208"/>
      <c r="D111" s="188" t="s">
        <v>210</v>
      </c>
      <c r="E111" s="209" t="s">
        <v>31</v>
      </c>
      <c r="F111" s="210" t="s">
        <v>214</v>
      </c>
      <c r="G111" s="208"/>
      <c r="H111" s="209" t="s">
        <v>31</v>
      </c>
      <c r="I111" s="211"/>
      <c r="J111" s="208"/>
      <c r="K111" s="208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210</v>
      </c>
      <c r="AU111" s="216" t="s">
        <v>85</v>
      </c>
      <c r="AV111" s="13" t="s">
        <v>83</v>
      </c>
      <c r="AW111" s="13" t="s">
        <v>38</v>
      </c>
      <c r="AX111" s="13" t="s">
        <v>76</v>
      </c>
      <c r="AY111" s="216" t="s">
        <v>152</v>
      </c>
    </row>
    <row r="112" spans="1:65" s="13" customFormat="1" ht="10.199999999999999">
      <c r="B112" s="207"/>
      <c r="C112" s="208"/>
      <c r="D112" s="188" t="s">
        <v>210</v>
      </c>
      <c r="E112" s="209" t="s">
        <v>31</v>
      </c>
      <c r="F112" s="210" t="s">
        <v>215</v>
      </c>
      <c r="G112" s="208"/>
      <c r="H112" s="209" t="s">
        <v>31</v>
      </c>
      <c r="I112" s="211"/>
      <c r="J112" s="208"/>
      <c r="K112" s="208"/>
      <c r="L112" s="212"/>
      <c r="M112" s="213"/>
      <c r="N112" s="214"/>
      <c r="O112" s="214"/>
      <c r="P112" s="214"/>
      <c r="Q112" s="214"/>
      <c r="R112" s="214"/>
      <c r="S112" s="214"/>
      <c r="T112" s="215"/>
      <c r="AT112" s="216" t="s">
        <v>210</v>
      </c>
      <c r="AU112" s="216" t="s">
        <v>85</v>
      </c>
      <c r="AV112" s="13" t="s">
        <v>83</v>
      </c>
      <c r="AW112" s="13" t="s">
        <v>38</v>
      </c>
      <c r="AX112" s="13" t="s">
        <v>76</v>
      </c>
      <c r="AY112" s="216" t="s">
        <v>152</v>
      </c>
    </row>
    <row r="113" spans="1:65" s="13" customFormat="1" ht="10.199999999999999">
      <c r="B113" s="207"/>
      <c r="C113" s="208"/>
      <c r="D113" s="188" t="s">
        <v>210</v>
      </c>
      <c r="E113" s="209" t="s">
        <v>31</v>
      </c>
      <c r="F113" s="210" t="s">
        <v>216</v>
      </c>
      <c r="G113" s="208"/>
      <c r="H113" s="209" t="s">
        <v>31</v>
      </c>
      <c r="I113" s="211"/>
      <c r="J113" s="208"/>
      <c r="K113" s="208"/>
      <c r="L113" s="212"/>
      <c r="M113" s="213"/>
      <c r="N113" s="214"/>
      <c r="O113" s="214"/>
      <c r="P113" s="214"/>
      <c r="Q113" s="214"/>
      <c r="R113" s="214"/>
      <c r="S113" s="214"/>
      <c r="T113" s="215"/>
      <c r="AT113" s="216" t="s">
        <v>210</v>
      </c>
      <c r="AU113" s="216" t="s">
        <v>85</v>
      </c>
      <c r="AV113" s="13" t="s">
        <v>83</v>
      </c>
      <c r="AW113" s="13" t="s">
        <v>38</v>
      </c>
      <c r="AX113" s="13" t="s">
        <v>76</v>
      </c>
      <c r="AY113" s="216" t="s">
        <v>152</v>
      </c>
    </row>
    <row r="114" spans="1:65" s="13" customFormat="1" ht="10.199999999999999">
      <c r="B114" s="207"/>
      <c r="C114" s="208"/>
      <c r="D114" s="188" t="s">
        <v>210</v>
      </c>
      <c r="E114" s="209" t="s">
        <v>31</v>
      </c>
      <c r="F114" s="210" t="s">
        <v>217</v>
      </c>
      <c r="G114" s="208"/>
      <c r="H114" s="209" t="s">
        <v>31</v>
      </c>
      <c r="I114" s="211"/>
      <c r="J114" s="208"/>
      <c r="K114" s="208"/>
      <c r="L114" s="212"/>
      <c r="M114" s="213"/>
      <c r="N114" s="214"/>
      <c r="O114" s="214"/>
      <c r="P114" s="214"/>
      <c r="Q114" s="214"/>
      <c r="R114" s="214"/>
      <c r="S114" s="214"/>
      <c r="T114" s="215"/>
      <c r="AT114" s="216" t="s">
        <v>210</v>
      </c>
      <c r="AU114" s="216" t="s">
        <v>85</v>
      </c>
      <c r="AV114" s="13" t="s">
        <v>83</v>
      </c>
      <c r="AW114" s="13" t="s">
        <v>38</v>
      </c>
      <c r="AX114" s="13" t="s">
        <v>76</v>
      </c>
      <c r="AY114" s="216" t="s">
        <v>152</v>
      </c>
    </row>
    <row r="115" spans="1:65" s="13" customFormat="1" ht="10.199999999999999">
      <c r="B115" s="207"/>
      <c r="C115" s="208"/>
      <c r="D115" s="188" t="s">
        <v>210</v>
      </c>
      <c r="E115" s="209" t="s">
        <v>31</v>
      </c>
      <c r="F115" s="210" t="s">
        <v>229</v>
      </c>
      <c r="G115" s="208"/>
      <c r="H115" s="209" t="s">
        <v>31</v>
      </c>
      <c r="I115" s="211"/>
      <c r="J115" s="208"/>
      <c r="K115" s="208"/>
      <c r="L115" s="212"/>
      <c r="M115" s="213"/>
      <c r="N115" s="214"/>
      <c r="O115" s="214"/>
      <c r="P115" s="214"/>
      <c r="Q115" s="214"/>
      <c r="R115" s="214"/>
      <c r="S115" s="214"/>
      <c r="T115" s="215"/>
      <c r="AT115" s="216" t="s">
        <v>210</v>
      </c>
      <c r="AU115" s="216" t="s">
        <v>85</v>
      </c>
      <c r="AV115" s="13" t="s">
        <v>83</v>
      </c>
      <c r="AW115" s="13" t="s">
        <v>38</v>
      </c>
      <c r="AX115" s="13" t="s">
        <v>76</v>
      </c>
      <c r="AY115" s="216" t="s">
        <v>152</v>
      </c>
    </row>
    <row r="116" spans="1:65" s="13" customFormat="1" ht="10.199999999999999">
      <c r="B116" s="207"/>
      <c r="C116" s="208"/>
      <c r="D116" s="188" t="s">
        <v>210</v>
      </c>
      <c r="E116" s="209" t="s">
        <v>31</v>
      </c>
      <c r="F116" s="210" t="s">
        <v>219</v>
      </c>
      <c r="G116" s="208"/>
      <c r="H116" s="209" t="s">
        <v>31</v>
      </c>
      <c r="I116" s="211"/>
      <c r="J116" s="208"/>
      <c r="K116" s="208"/>
      <c r="L116" s="212"/>
      <c r="M116" s="213"/>
      <c r="N116" s="214"/>
      <c r="O116" s="214"/>
      <c r="P116" s="214"/>
      <c r="Q116" s="214"/>
      <c r="R116" s="214"/>
      <c r="S116" s="214"/>
      <c r="T116" s="215"/>
      <c r="AT116" s="216" t="s">
        <v>210</v>
      </c>
      <c r="AU116" s="216" t="s">
        <v>85</v>
      </c>
      <c r="AV116" s="13" t="s">
        <v>83</v>
      </c>
      <c r="AW116" s="13" t="s">
        <v>38</v>
      </c>
      <c r="AX116" s="13" t="s">
        <v>76</v>
      </c>
      <c r="AY116" s="216" t="s">
        <v>152</v>
      </c>
    </row>
    <row r="117" spans="1:65" s="13" customFormat="1" ht="10.199999999999999">
      <c r="B117" s="207"/>
      <c r="C117" s="208"/>
      <c r="D117" s="188" t="s">
        <v>210</v>
      </c>
      <c r="E117" s="209" t="s">
        <v>31</v>
      </c>
      <c r="F117" s="210" t="s">
        <v>220</v>
      </c>
      <c r="G117" s="208"/>
      <c r="H117" s="209" t="s">
        <v>31</v>
      </c>
      <c r="I117" s="211"/>
      <c r="J117" s="208"/>
      <c r="K117" s="208"/>
      <c r="L117" s="212"/>
      <c r="M117" s="213"/>
      <c r="N117" s="214"/>
      <c r="O117" s="214"/>
      <c r="P117" s="214"/>
      <c r="Q117" s="214"/>
      <c r="R117" s="214"/>
      <c r="S117" s="214"/>
      <c r="T117" s="215"/>
      <c r="AT117" s="216" t="s">
        <v>210</v>
      </c>
      <c r="AU117" s="216" t="s">
        <v>85</v>
      </c>
      <c r="AV117" s="13" t="s">
        <v>83</v>
      </c>
      <c r="AW117" s="13" t="s">
        <v>38</v>
      </c>
      <c r="AX117" s="13" t="s">
        <v>76</v>
      </c>
      <c r="AY117" s="216" t="s">
        <v>152</v>
      </c>
    </row>
    <row r="118" spans="1:65" s="13" customFormat="1" ht="10.199999999999999">
      <c r="B118" s="207"/>
      <c r="C118" s="208"/>
      <c r="D118" s="188" t="s">
        <v>210</v>
      </c>
      <c r="E118" s="209" t="s">
        <v>31</v>
      </c>
      <c r="F118" s="210" t="s">
        <v>221</v>
      </c>
      <c r="G118" s="208"/>
      <c r="H118" s="209" t="s">
        <v>31</v>
      </c>
      <c r="I118" s="211"/>
      <c r="J118" s="208"/>
      <c r="K118" s="208"/>
      <c r="L118" s="212"/>
      <c r="M118" s="213"/>
      <c r="N118" s="214"/>
      <c r="O118" s="214"/>
      <c r="P118" s="214"/>
      <c r="Q118" s="214"/>
      <c r="R118" s="214"/>
      <c r="S118" s="214"/>
      <c r="T118" s="215"/>
      <c r="AT118" s="216" t="s">
        <v>210</v>
      </c>
      <c r="AU118" s="216" t="s">
        <v>85</v>
      </c>
      <c r="AV118" s="13" t="s">
        <v>83</v>
      </c>
      <c r="AW118" s="13" t="s">
        <v>38</v>
      </c>
      <c r="AX118" s="13" t="s">
        <v>76</v>
      </c>
      <c r="AY118" s="216" t="s">
        <v>152</v>
      </c>
    </row>
    <row r="119" spans="1:65" s="14" customFormat="1" ht="10.199999999999999">
      <c r="B119" s="217"/>
      <c r="C119" s="218"/>
      <c r="D119" s="188" t="s">
        <v>210</v>
      </c>
      <c r="E119" s="219" t="s">
        <v>31</v>
      </c>
      <c r="F119" s="220" t="s">
        <v>222</v>
      </c>
      <c r="G119" s="218"/>
      <c r="H119" s="221">
        <v>10</v>
      </c>
      <c r="I119" s="222"/>
      <c r="J119" s="218"/>
      <c r="K119" s="218"/>
      <c r="L119" s="223"/>
      <c r="M119" s="224"/>
      <c r="N119" s="225"/>
      <c r="O119" s="225"/>
      <c r="P119" s="225"/>
      <c r="Q119" s="225"/>
      <c r="R119" s="225"/>
      <c r="S119" s="225"/>
      <c r="T119" s="226"/>
      <c r="AT119" s="227" t="s">
        <v>210</v>
      </c>
      <c r="AU119" s="227" t="s">
        <v>85</v>
      </c>
      <c r="AV119" s="14" t="s">
        <v>85</v>
      </c>
      <c r="AW119" s="14" t="s">
        <v>38</v>
      </c>
      <c r="AX119" s="14" t="s">
        <v>76</v>
      </c>
      <c r="AY119" s="227" t="s">
        <v>152</v>
      </c>
    </row>
    <row r="120" spans="1:65" s="15" customFormat="1" ht="10.199999999999999">
      <c r="B120" s="228"/>
      <c r="C120" s="229"/>
      <c r="D120" s="188" t="s">
        <v>210</v>
      </c>
      <c r="E120" s="230" t="s">
        <v>31</v>
      </c>
      <c r="F120" s="231" t="s">
        <v>223</v>
      </c>
      <c r="G120" s="229"/>
      <c r="H120" s="232">
        <v>10</v>
      </c>
      <c r="I120" s="233"/>
      <c r="J120" s="229"/>
      <c r="K120" s="229"/>
      <c r="L120" s="234"/>
      <c r="M120" s="235"/>
      <c r="N120" s="236"/>
      <c r="O120" s="236"/>
      <c r="P120" s="236"/>
      <c r="Q120" s="236"/>
      <c r="R120" s="236"/>
      <c r="S120" s="236"/>
      <c r="T120" s="237"/>
      <c r="AT120" s="238" t="s">
        <v>210</v>
      </c>
      <c r="AU120" s="238" t="s">
        <v>85</v>
      </c>
      <c r="AV120" s="15" t="s">
        <v>157</v>
      </c>
      <c r="AW120" s="15" t="s">
        <v>38</v>
      </c>
      <c r="AX120" s="15" t="s">
        <v>83</v>
      </c>
      <c r="AY120" s="238" t="s">
        <v>152</v>
      </c>
    </row>
    <row r="121" spans="1:65" s="2" customFormat="1" ht="24.15" customHeight="1">
      <c r="A121" s="38"/>
      <c r="B121" s="39"/>
      <c r="C121" s="175" t="s">
        <v>165</v>
      </c>
      <c r="D121" s="175" t="s">
        <v>153</v>
      </c>
      <c r="E121" s="176" t="s">
        <v>230</v>
      </c>
      <c r="F121" s="177" t="s">
        <v>231</v>
      </c>
      <c r="G121" s="178" t="s">
        <v>207</v>
      </c>
      <c r="H121" s="179">
        <v>30</v>
      </c>
      <c r="I121" s="180"/>
      <c r="J121" s="181">
        <f>ROUND(I121*H121,2)</f>
        <v>0</v>
      </c>
      <c r="K121" s="177" t="s">
        <v>31</v>
      </c>
      <c r="L121" s="43"/>
      <c r="M121" s="182" t="s">
        <v>31</v>
      </c>
      <c r="N121" s="183" t="s">
        <v>47</v>
      </c>
      <c r="O121" s="68"/>
      <c r="P121" s="184">
        <f>O121*H121</f>
        <v>0</v>
      </c>
      <c r="Q121" s="184">
        <v>0</v>
      </c>
      <c r="R121" s="184">
        <f>Q121*H121</f>
        <v>0</v>
      </c>
      <c r="S121" s="184">
        <v>0</v>
      </c>
      <c r="T121" s="185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186" t="s">
        <v>208</v>
      </c>
      <c r="AT121" s="186" t="s">
        <v>153</v>
      </c>
      <c r="AU121" s="186" t="s">
        <v>85</v>
      </c>
      <c r="AY121" s="20" t="s">
        <v>152</v>
      </c>
      <c r="BE121" s="187">
        <f>IF(N121="základní",J121,0)</f>
        <v>0</v>
      </c>
      <c r="BF121" s="187">
        <f>IF(N121="snížená",J121,0)</f>
        <v>0</v>
      </c>
      <c r="BG121" s="187">
        <f>IF(N121="zákl. přenesená",J121,0)</f>
        <v>0</v>
      </c>
      <c r="BH121" s="187">
        <f>IF(N121="sníž. přenesená",J121,0)</f>
        <v>0</v>
      </c>
      <c r="BI121" s="187">
        <f>IF(N121="nulová",J121,0)</f>
        <v>0</v>
      </c>
      <c r="BJ121" s="20" t="s">
        <v>83</v>
      </c>
      <c r="BK121" s="187">
        <f>ROUND(I121*H121,2)</f>
        <v>0</v>
      </c>
      <c r="BL121" s="20" t="s">
        <v>208</v>
      </c>
      <c r="BM121" s="186" t="s">
        <v>232</v>
      </c>
    </row>
    <row r="122" spans="1:65" s="13" customFormat="1" ht="20.399999999999999">
      <c r="B122" s="207"/>
      <c r="C122" s="208"/>
      <c r="D122" s="188" t="s">
        <v>210</v>
      </c>
      <c r="E122" s="209" t="s">
        <v>31</v>
      </c>
      <c r="F122" s="210" t="s">
        <v>211</v>
      </c>
      <c r="G122" s="208"/>
      <c r="H122" s="209" t="s">
        <v>31</v>
      </c>
      <c r="I122" s="211"/>
      <c r="J122" s="208"/>
      <c r="K122" s="208"/>
      <c r="L122" s="212"/>
      <c r="M122" s="213"/>
      <c r="N122" s="214"/>
      <c r="O122" s="214"/>
      <c r="P122" s="214"/>
      <c r="Q122" s="214"/>
      <c r="R122" s="214"/>
      <c r="S122" s="214"/>
      <c r="T122" s="215"/>
      <c r="AT122" s="216" t="s">
        <v>210</v>
      </c>
      <c r="AU122" s="216" t="s">
        <v>85</v>
      </c>
      <c r="AV122" s="13" t="s">
        <v>83</v>
      </c>
      <c r="AW122" s="13" t="s">
        <v>38</v>
      </c>
      <c r="AX122" s="13" t="s">
        <v>76</v>
      </c>
      <c r="AY122" s="216" t="s">
        <v>152</v>
      </c>
    </row>
    <row r="123" spans="1:65" s="13" customFormat="1" ht="10.199999999999999">
      <c r="B123" s="207"/>
      <c r="C123" s="208"/>
      <c r="D123" s="188" t="s">
        <v>210</v>
      </c>
      <c r="E123" s="209" t="s">
        <v>31</v>
      </c>
      <c r="F123" s="210" t="s">
        <v>212</v>
      </c>
      <c r="G123" s="208"/>
      <c r="H123" s="209" t="s">
        <v>31</v>
      </c>
      <c r="I123" s="211"/>
      <c r="J123" s="208"/>
      <c r="K123" s="208"/>
      <c r="L123" s="212"/>
      <c r="M123" s="213"/>
      <c r="N123" s="214"/>
      <c r="O123" s="214"/>
      <c r="P123" s="214"/>
      <c r="Q123" s="214"/>
      <c r="R123" s="214"/>
      <c r="S123" s="214"/>
      <c r="T123" s="215"/>
      <c r="AT123" s="216" t="s">
        <v>210</v>
      </c>
      <c r="AU123" s="216" t="s">
        <v>85</v>
      </c>
      <c r="AV123" s="13" t="s">
        <v>83</v>
      </c>
      <c r="AW123" s="13" t="s">
        <v>38</v>
      </c>
      <c r="AX123" s="13" t="s">
        <v>76</v>
      </c>
      <c r="AY123" s="216" t="s">
        <v>152</v>
      </c>
    </row>
    <row r="124" spans="1:65" s="13" customFormat="1" ht="10.199999999999999">
      <c r="B124" s="207"/>
      <c r="C124" s="208"/>
      <c r="D124" s="188" t="s">
        <v>210</v>
      </c>
      <c r="E124" s="209" t="s">
        <v>31</v>
      </c>
      <c r="F124" s="210" t="s">
        <v>213</v>
      </c>
      <c r="G124" s="208"/>
      <c r="H124" s="209" t="s">
        <v>31</v>
      </c>
      <c r="I124" s="211"/>
      <c r="J124" s="208"/>
      <c r="K124" s="208"/>
      <c r="L124" s="212"/>
      <c r="M124" s="213"/>
      <c r="N124" s="214"/>
      <c r="O124" s="214"/>
      <c r="P124" s="214"/>
      <c r="Q124" s="214"/>
      <c r="R124" s="214"/>
      <c r="S124" s="214"/>
      <c r="T124" s="215"/>
      <c r="AT124" s="216" t="s">
        <v>210</v>
      </c>
      <c r="AU124" s="216" t="s">
        <v>85</v>
      </c>
      <c r="AV124" s="13" t="s">
        <v>83</v>
      </c>
      <c r="AW124" s="13" t="s">
        <v>38</v>
      </c>
      <c r="AX124" s="13" t="s">
        <v>76</v>
      </c>
      <c r="AY124" s="216" t="s">
        <v>152</v>
      </c>
    </row>
    <row r="125" spans="1:65" s="13" customFormat="1" ht="10.199999999999999">
      <c r="B125" s="207"/>
      <c r="C125" s="208"/>
      <c r="D125" s="188" t="s">
        <v>210</v>
      </c>
      <c r="E125" s="209" t="s">
        <v>31</v>
      </c>
      <c r="F125" s="210" t="s">
        <v>214</v>
      </c>
      <c r="G125" s="208"/>
      <c r="H125" s="209" t="s">
        <v>31</v>
      </c>
      <c r="I125" s="211"/>
      <c r="J125" s="208"/>
      <c r="K125" s="208"/>
      <c r="L125" s="212"/>
      <c r="M125" s="213"/>
      <c r="N125" s="214"/>
      <c r="O125" s="214"/>
      <c r="P125" s="214"/>
      <c r="Q125" s="214"/>
      <c r="R125" s="214"/>
      <c r="S125" s="214"/>
      <c r="T125" s="215"/>
      <c r="AT125" s="216" t="s">
        <v>210</v>
      </c>
      <c r="AU125" s="216" t="s">
        <v>85</v>
      </c>
      <c r="AV125" s="13" t="s">
        <v>83</v>
      </c>
      <c r="AW125" s="13" t="s">
        <v>38</v>
      </c>
      <c r="AX125" s="13" t="s">
        <v>76</v>
      </c>
      <c r="AY125" s="216" t="s">
        <v>152</v>
      </c>
    </row>
    <row r="126" spans="1:65" s="13" customFormat="1" ht="10.199999999999999">
      <c r="B126" s="207"/>
      <c r="C126" s="208"/>
      <c r="D126" s="188" t="s">
        <v>210</v>
      </c>
      <c r="E126" s="209" t="s">
        <v>31</v>
      </c>
      <c r="F126" s="210" t="s">
        <v>215</v>
      </c>
      <c r="G126" s="208"/>
      <c r="H126" s="209" t="s">
        <v>31</v>
      </c>
      <c r="I126" s="211"/>
      <c r="J126" s="208"/>
      <c r="K126" s="208"/>
      <c r="L126" s="212"/>
      <c r="M126" s="213"/>
      <c r="N126" s="214"/>
      <c r="O126" s="214"/>
      <c r="P126" s="214"/>
      <c r="Q126" s="214"/>
      <c r="R126" s="214"/>
      <c r="S126" s="214"/>
      <c r="T126" s="215"/>
      <c r="AT126" s="216" t="s">
        <v>210</v>
      </c>
      <c r="AU126" s="216" t="s">
        <v>85</v>
      </c>
      <c r="AV126" s="13" t="s">
        <v>83</v>
      </c>
      <c r="AW126" s="13" t="s">
        <v>38</v>
      </c>
      <c r="AX126" s="13" t="s">
        <v>76</v>
      </c>
      <c r="AY126" s="216" t="s">
        <v>152</v>
      </c>
    </row>
    <row r="127" spans="1:65" s="13" customFormat="1" ht="10.199999999999999">
      <c r="B127" s="207"/>
      <c r="C127" s="208"/>
      <c r="D127" s="188" t="s">
        <v>210</v>
      </c>
      <c r="E127" s="209" t="s">
        <v>31</v>
      </c>
      <c r="F127" s="210" t="s">
        <v>216</v>
      </c>
      <c r="G127" s="208"/>
      <c r="H127" s="209" t="s">
        <v>31</v>
      </c>
      <c r="I127" s="211"/>
      <c r="J127" s="208"/>
      <c r="K127" s="208"/>
      <c r="L127" s="212"/>
      <c r="M127" s="213"/>
      <c r="N127" s="214"/>
      <c r="O127" s="214"/>
      <c r="P127" s="214"/>
      <c r="Q127" s="214"/>
      <c r="R127" s="214"/>
      <c r="S127" s="214"/>
      <c r="T127" s="215"/>
      <c r="AT127" s="216" t="s">
        <v>210</v>
      </c>
      <c r="AU127" s="216" t="s">
        <v>85</v>
      </c>
      <c r="AV127" s="13" t="s">
        <v>83</v>
      </c>
      <c r="AW127" s="13" t="s">
        <v>38</v>
      </c>
      <c r="AX127" s="13" t="s">
        <v>76</v>
      </c>
      <c r="AY127" s="216" t="s">
        <v>152</v>
      </c>
    </row>
    <row r="128" spans="1:65" s="13" customFormat="1" ht="10.199999999999999">
      <c r="B128" s="207"/>
      <c r="C128" s="208"/>
      <c r="D128" s="188" t="s">
        <v>210</v>
      </c>
      <c r="E128" s="209" t="s">
        <v>31</v>
      </c>
      <c r="F128" s="210" t="s">
        <v>217</v>
      </c>
      <c r="G128" s="208"/>
      <c r="H128" s="209" t="s">
        <v>31</v>
      </c>
      <c r="I128" s="211"/>
      <c r="J128" s="208"/>
      <c r="K128" s="208"/>
      <c r="L128" s="212"/>
      <c r="M128" s="213"/>
      <c r="N128" s="214"/>
      <c r="O128" s="214"/>
      <c r="P128" s="214"/>
      <c r="Q128" s="214"/>
      <c r="R128" s="214"/>
      <c r="S128" s="214"/>
      <c r="T128" s="215"/>
      <c r="AT128" s="216" t="s">
        <v>210</v>
      </c>
      <c r="AU128" s="216" t="s">
        <v>85</v>
      </c>
      <c r="AV128" s="13" t="s">
        <v>83</v>
      </c>
      <c r="AW128" s="13" t="s">
        <v>38</v>
      </c>
      <c r="AX128" s="13" t="s">
        <v>76</v>
      </c>
      <c r="AY128" s="216" t="s">
        <v>152</v>
      </c>
    </row>
    <row r="129" spans="1:65" s="13" customFormat="1" ht="10.199999999999999">
      <c r="B129" s="207"/>
      <c r="C129" s="208"/>
      <c r="D129" s="188" t="s">
        <v>210</v>
      </c>
      <c r="E129" s="209" t="s">
        <v>31</v>
      </c>
      <c r="F129" s="210" t="s">
        <v>218</v>
      </c>
      <c r="G129" s="208"/>
      <c r="H129" s="209" t="s">
        <v>31</v>
      </c>
      <c r="I129" s="211"/>
      <c r="J129" s="208"/>
      <c r="K129" s="208"/>
      <c r="L129" s="212"/>
      <c r="M129" s="213"/>
      <c r="N129" s="214"/>
      <c r="O129" s="214"/>
      <c r="P129" s="214"/>
      <c r="Q129" s="214"/>
      <c r="R129" s="214"/>
      <c r="S129" s="214"/>
      <c r="T129" s="215"/>
      <c r="AT129" s="216" t="s">
        <v>210</v>
      </c>
      <c r="AU129" s="216" t="s">
        <v>85</v>
      </c>
      <c r="AV129" s="13" t="s">
        <v>83</v>
      </c>
      <c r="AW129" s="13" t="s">
        <v>38</v>
      </c>
      <c r="AX129" s="13" t="s">
        <v>76</v>
      </c>
      <c r="AY129" s="216" t="s">
        <v>152</v>
      </c>
    </row>
    <row r="130" spans="1:65" s="13" customFormat="1" ht="10.199999999999999">
      <c r="B130" s="207"/>
      <c r="C130" s="208"/>
      <c r="D130" s="188" t="s">
        <v>210</v>
      </c>
      <c r="E130" s="209" t="s">
        <v>31</v>
      </c>
      <c r="F130" s="210" t="s">
        <v>233</v>
      </c>
      <c r="G130" s="208"/>
      <c r="H130" s="209" t="s">
        <v>31</v>
      </c>
      <c r="I130" s="211"/>
      <c r="J130" s="208"/>
      <c r="K130" s="208"/>
      <c r="L130" s="212"/>
      <c r="M130" s="213"/>
      <c r="N130" s="214"/>
      <c r="O130" s="214"/>
      <c r="P130" s="214"/>
      <c r="Q130" s="214"/>
      <c r="R130" s="214"/>
      <c r="S130" s="214"/>
      <c r="T130" s="215"/>
      <c r="AT130" s="216" t="s">
        <v>210</v>
      </c>
      <c r="AU130" s="216" t="s">
        <v>85</v>
      </c>
      <c r="AV130" s="13" t="s">
        <v>83</v>
      </c>
      <c r="AW130" s="13" t="s">
        <v>38</v>
      </c>
      <c r="AX130" s="13" t="s">
        <v>76</v>
      </c>
      <c r="AY130" s="216" t="s">
        <v>152</v>
      </c>
    </row>
    <row r="131" spans="1:65" s="13" customFormat="1" ht="10.199999999999999">
      <c r="B131" s="207"/>
      <c r="C131" s="208"/>
      <c r="D131" s="188" t="s">
        <v>210</v>
      </c>
      <c r="E131" s="209" t="s">
        <v>31</v>
      </c>
      <c r="F131" s="210" t="s">
        <v>234</v>
      </c>
      <c r="G131" s="208"/>
      <c r="H131" s="209" t="s">
        <v>31</v>
      </c>
      <c r="I131" s="211"/>
      <c r="J131" s="208"/>
      <c r="K131" s="208"/>
      <c r="L131" s="212"/>
      <c r="M131" s="213"/>
      <c r="N131" s="214"/>
      <c r="O131" s="214"/>
      <c r="P131" s="214"/>
      <c r="Q131" s="214"/>
      <c r="R131" s="214"/>
      <c r="S131" s="214"/>
      <c r="T131" s="215"/>
      <c r="AT131" s="216" t="s">
        <v>210</v>
      </c>
      <c r="AU131" s="216" t="s">
        <v>85</v>
      </c>
      <c r="AV131" s="13" t="s">
        <v>83</v>
      </c>
      <c r="AW131" s="13" t="s">
        <v>38</v>
      </c>
      <c r="AX131" s="13" t="s">
        <v>76</v>
      </c>
      <c r="AY131" s="216" t="s">
        <v>152</v>
      </c>
    </row>
    <row r="132" spans="1:65" s="14" customFormat="1" ht="10.199999999999999">
      <c r="B132" s="217"/>
      <c r="C132" s="218"/>
      <c r="D132" s="188" t="s">
        <v>210</v>
      </c>
      <c r="E132" s="219" t="s">
        <v>31</v>
      </c>
      <c r="F132" s="220" t="s">
        <v>235</v>
      </c>
      <c r="G132" s="218"/>
      <c r="H132" s="221">
        <v>30</v>
      </c>
      <c r="I132" s="222"/>
      <c r="J132" s="218"/>
      <c r="K132" s="218"/>
      <c r="L132" s="223"/>
      <c r="M132" s="224"/>
      <c r="N132" s="225"/>
      <c r="O132" s="225"/>
      <c r="P132" s="225"/>
      <c r="Q132" s="225"/>
      <c r="R132" s="225"/>
      <c r="S132" s="225"/>
      <c r="T132" s="226"/>
      <c r="AT132" s="227" t="s">
        <v>210</v>
      </c>
      <c r="AU132" s="227" t="s">
        <v>85</v>
      </c>
      <c r="AV132" s="14" t="s">
        <v>85</v>
      </c>
      <c r="AW132" s="14" t="s">
        <v>38</v>
      </c>
      <c r="AX132" s="14" t="s">
        <v>76</v>
      </c>
      <c r="AY132" s="227" t="s">
        <v>152</v>
      </c>
    </row>
    <row r="133" spans="1:65" s="15" customFormat="1" ht="10.199999999999999">
      <c r="B133" s="228"/>
      <c r="C133" s="229"/>
      <c r="D133" s="188" t="s">
        <v>210</v>
      </c>
      <c r="E133" s="230" t="s">
        <v>31</v>
      </c>
      <c r="F133" s="231" t="s">
        <v>223</v>
      </c>
      <c r="G133" s="229"/>
      <c r="H133" s="232">
        <v>30</v>
      </c>
      <c r="I133" s="233"/>
      <c r="J133" s="229"/>
      <c r="K133" s="229"/>
      <c r="L133" s="234"/>
      <c r="M133" s="235"/>
      <c r="N133" s="236"/>
      <c r="O133" s="236"/>
      <c r="P133" s="236"/>
      <c r="Q133" s="236"/>
      <c r="R133" s="236"/>
      <c r="S133" s="236"/>
      <c r="T133" s="237"/>
      <c r="AT133" s="238" t="s">
        <v>210</v>
      </c>
      <c r="AU133" s="238" t="s">
        <v>85</v>
      </c>
      <c r="AV133" s="15" t="s">
        <v>157</v>
      </c>
      <c r="AW133" s="15" t="s">
        <v>38</v>
      </c>
      <c r="AX133" s="15" t="s">
        <v>83</v>
      </c>
      <c r="AY133" s="238" t="s">
        <v>152</v>
      </c>
    </row>
    <row r="134" spans="1:65" s="2" customFormat="1" ht="16.5" customHeight="1">
      <c r="A134" s="38"/>
      <c r="B134" s="39"/>
      <c r="C134" s="239" t="s">
        <v>157</v>
      </c>
      <c r="D134" s="239" t="s">
        <v>224</v>
      </c>
      <c r="E134" s="240" t="s">
        <v>236</v>
      </c>
      <c r="F134" s="241" t="s">
        <v>237</v>
      </c>
      <c r="G134" s="242" t="s">
        <v>207</v>
      </c>
      <c r="H134" s="243">
        <v>34.5</v>
      </c>
      <c r="I134" s="244"/>
      <c r="J134" s="245">
        <f>ROUND(I134*H134,2)</f>
        <v>0</v>
      </c>
      <c r="K134" s="241" t="s">
        <v>31</v>
      </c>
      <c r="L134" s="246"/>
      <c r="M134" s="247" t="s">
        <v>31</v>
      </c>
      <c r="N134" s="248" t="s">
        <v>47</v>
      </c>
      <c r="O134" s="68"/>
      <c r="P134" s="184">
        <f>O134*H134</f>
        <v>0</v>
      </c>
      <c r="Q134" s="184">
        <v>0</v>
      </c>
      <c r="R134" s="184">
        <f>Q134*H134</f>
        <v>0</v>
      </c>
      <c r="S134" s="184">
        <v>0</v>
      </c>
      <c r="T134" s="18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86" t="s">
        <v>227</v>
      </c>
      <c r="AT134" s="186" t="s">
        <v>224</v>
      </c>
      <c r="AU134" s="186" t="s">
        <v>85</v>
      </c>
      <c r="AY134" s="20" t="s">
        <v>152</v>
      </c>
      <c r="BE134" s="187">
        <f>IF(N134="základní",J134,0)</f>
        <v>0</v>
      </c>
      <c r="BF134" s="187">
        <f>IF(N134="snížená",J134,0)</f>
        <v>0</v>
      </c>
      <c r="BG134" s="187">
        <f>IF(N134="zákl. přenesená",J134,0)</f>
        <v>0</v>
      </c>
      <c r="BH134" s="187">
        <f>IF(N134="sníž. přenesená",J134,0)</f>
        <v>0</v>
      </c>
      <c r="BI134" s="187">
        <f>IF(N134="nulová",J134,0)</f>
        <v>0</v>
      </c>
      <c r="BJ134" s="20" t="s">
        <v>83</v>
      </c>
      <c r="BK134" s="187">
        <f>ROUND(I134*H134,2)</f>
        <v>0</v>
      </c>
      <c r="BL134" s="20" t="s">
        <v>208</v>
      </c>
      <c r="BM134" s="186" t="s">
        <v>238</v>
      </c>
    </row>
    <row r="135" spans="1:65" s="13" customFormat="1" ht="20.399999999999999">
      <c r="B135" s="207"/>
      <c r="C135" s="208"/>
      <c r="D135" s="188" t="s">
        <v>210</v>
      </c>
      <c r="E135" s="209" t="s">
        <v>31</v>
      </c>
      <c r="F135" s="210" t="s">
        <v>211</v>
      </c>
      <c r="G135" s="208"/>
      <c r="H135" s="209" t="s">
        <v>31</v>
      </c>
      <c r="I135" s="211"/>
      <c r="J135" s="208"/>
      <c r="K135" s="208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210</v>
      </c>
      <c r="AU135" s="216" t="s">
        <v>85</v>
      </c>
      <c r="AV135" s="13" t="s">
        <v>83</v>
      </c>
      <c r="AW135" s="13" t="s">
        <v>38</v>
      </c>
      <c r="AX135" s="13" t="s">
        <v>76</v>
      </c>
      <c r="AY135" s="216" t="s">
        <v>152</v>
      </c>
    </row>
    <row r="136" spans="1:65" s="13" customFormat="1" ht="10.199999999999999">
      <c r="B136" s="207"/>
      <c r="C136" s="208"/>
      <c r="D136" s="188" t="s">
        <v>210</v>
      </c>
      <c r="E136" s="209" t="s">
        <v>31</v>
      </c>
      <c r="F136" s="210" t="s">
        <v>212</v>
      </c>
      <c r="G136" s="208"/>
      <c r="H136" s="209" t="s">
        <v>31</v>
      </c>
      <c r="I136" s="211"/>
      <c r="J136" s="208"/>
      <c r="K136" s="208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210</v>
      </c>
      <c r="AU136" s="216" t="s">
        <v>85</v>
      </c>
      <c r="AV136" s="13" t="s">
        <v>83</v>
      </c>
      <c r="AW136" s="13" t="s">
        <v>38</v>
      </c>
      <c r="AX136" s="13" t="s">
        <v>76</v>
      </c>
      <c r="AY136" s="216" t="s">
        <v>152</v>
      </c>
    </row>
    <row r="137" spans="1:65" s="13" customFormat="1" ht="10.199999999999999">
      <c r="B137" s="207"/>
      <c r="C137" s="208"/>
      <c r="D137" s="188" t="s">
        <v>210</v>
      </c>
      <c r="E137" s="209" t="s">
        <v>31</v>
      </c>
      <c r="F137" s="210" t="s">
        <v>213</v>
      </c>
      <c r="G137" s="208"/>
      <c r="H137" s="209" t="s">
        <v>31</v>
      </c>
      <c r="I137" s="211"/>
      <c r="J137" s="208"/>
      <c r="K137" s="208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210</v>
      </c>
      <c r="AU137" s="216" t="s">
        <v>85</v>
      </c>
      <c r="AV137" s="13" t="s">
        <v>83</v>
      </c>
      <c r="AW137" s="13" t="s">
        <v>38</v>
      </c>
      <c r="AX137" s="13" t="s">
        <v>76</v>
      </c>
      <c r="AY137" s="216" t="s">
        <v>152</v>
      </c>
    </row>
    <row r="138" spans="1:65" s="13" customFormat="1" ht="10.199999999999999">
      <c r="B138" s="207"/>
      <c r="C138" s="208"/>
      <c r="D138" s="188" t="s">
        <v>210</v>
      </c>
      <c r="E138" s="209" t="s">
        <v>31</v>
      </c>
      <c r="F138" s="210" t="s">
        <v>214</v>
      </c>
      <c r="G138" s="208"/>
      <c r="H138" s="209" t="s">
        <v>31</v>
      </c>
      <c r="I138" s="211"/>
      <c r="J138" s="208"/>
      <c r="K138" s="208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210</v>
      </c>
      <c r="AU138" s="216" t="s">
        <v>85</v>
      </c>
      <c r="AV138" s="13" t="s">
        <v>83</v>
      </c>
      <c r="AW138" s="13" t="s">
        <v>38</v>
      </c>
      <c r="AX138" s="13" t="s">
        <v>76</v>
      </c>
      <c r="AY138" s="216" t="s">
        <v>152</v>
      </c>
    </row>
    <row r="139" spans="1:65" s="13" customFormat="1" ht="10.199999999999999">
      <c r="B139" s="207"/>
      <c r="C139" s="208"/>
      <c r="D139" s="188" t="s">
        <v>210</v>
      </c>
      <c r="E139" s="209" t="s">
        <v>31</v>
      </c>
      <c r="F139" s="210" t="s">
        <v>215</v>
      </c>
      <c r="G139" s="208"/>
      <c r="H139" s="209" t="s">
        <v>31</v>
      </c>
      <c r="I139" s="211"/>
      <c r="J139" s="208"/>
      <c r="K139" s="208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210</v>
      </c>
      <c r="AU139" s="216" t="s">
        <v>85</v>
      </c>
      <c r="AV139" s="13" t="s">
        <v>83</v>
      </c>
      <c r="AW139" s="13" t="s">
        <v>38</v>
      </c>
      <c r="AX139" s="13" t="s">
        <v>76</v>
      </c>
      <c r="AY139" s="216" t="s">
        <v>152</v>
      </c>
    </row>
    <row r="140" spans="1:65" s="13" customFormat="1" ht="10.199999999999999">
      <c r="B140" s="207"/>
      <c r="C140" s="208"/>
      <c r="D140" s="188" t="s">
        <v>210</v>
      </c>
      <c r="E140" s="209" t="s">
        <v>31</v>
      </c>
      <c r="F140" s="210" t="s">
        <v>216</v>
      </c>
      <c r="G140" s="208"/>
      <c r="H140" s="209" t="s">
        <v>31</v>
      </c>
      <c r="I140" s="211"/>
      <c r="J140" s="208"/>
      <c r="K140" s="208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210</v>
      </c>
      <c r="AU140" s="216" t="s">
        <v>85</v>
      </c>
      <c r="AV140" s="13" t="s">
        <v>83</v>
      </c>
      <c r="AW140" s="13" t="s">
        <v>38</v>
      </c>
      <c r="AX140" s="13" t="s">
        <v>76</v>
      </c>
      <c r="AY140" s="216" t="s">
        <v>152</v>
      </c>
    </row>
    <row r="141" spans="1:65" s="13" customFormat="1" ht="10.199999999999999">
      <c r="B141" s="207"/>
      <c r="C141" s="208"/>
      <c r="D141" s="188" t="s">
        <v>210</v>
      </c>
      <c r="E141" s="209" t="s">
        <v>31</v>
      </c>
      <c r="F141" s="210" t="s">
        <v>217</v>
      </c>
      <c r="G141" s="208"/>
      <c r="H141" s="209" t="s">
        <v>31</v>
      </c>
      <c r="I141" s="211"/>
      <c r="J141" s="208"/>
      <c r="K141" s="208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210</v>
      </c>
      <c r="AU141" s="216" t="s">
        <v>85</v>
      </c>
      <c r="AV141" s="13" t="s">
        <v>83</v>
      </c>
      <c r="AW141" s="13" t="s">
        <v>38</v>
      </c>
      <c r="AX141" s="13" t="s">
        <v>76</v>
      </c>
      <c r="AY141" s="216" t="s">
        <v>152</v>
      </c>
    </row>
    <row r="142" spans="1:65" s="13" customFormat="1" ht="10.199999999999999">
      <c r="B142" s="207"/>
      <c r="C142" s="208"/>
      <c r="D142" s="188" t="s">
        <v>210</v>
      </c>
      <c r="E142" s="209" t="s">
        <v>31</v>
      </c>
      <c r="F142" s="210" t="s">
        <v>229</v>
      </c>
      <c r="G142" s="208"/>
      <c r="H142" s="209" t="s">
        <v>31</v>
      </c>
      <c r="I142" s="211"/>
      <c r="J142" s="208"/>
      <c r="K142" s="208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210</v>
      </c>
      <c r="AU142" s="216" t="s">
        <v>85</v>
      </c>
      <c r="AV142" s="13" t="s">
        <v>83</v>
      </c>
      <c r="AW142" s="13" t="s">
        <v>38</v>
      </c>
      <c r="AX142" s="13" t="s">
        <v>76</v>
      </c>
      <c r="AY142" s="216" t="s">
        <v>152</v>
      </c>
    </row>
    <row r="143" spans="1:65" s="13" customFormat="1" ht="10.199999999999999">
      <c r="B143" s="207"/>
      <c r="C143" s="208"/>
      <c r="D143" s="188" t="s">
        <v>210</v>
      </c>
      <c r="E143" s="209" t="s">
        <v>31</v>
      </c>
      <c r="F143" s="210" t="s">
        <v>233</v>
      </c>
      <c r="G143" s="208"/>
      <c r="H143" s="209" t="s">
        <v>31</v>
      </c>
      <c r="I143" s="211"/>
      <c r="J143" s="208"/>
      <c r="K143" s="208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210</v>
      </c>
      <c r="AU143" s="216" t="s">
        <v>85</v>
      </c>
      <c r="AV143" s="13" t="s">
        <v>83</v>
      </c>
      <c r="AW143" s="13" t="s">
        <v>38</v>
      </c>
      <c r="AX143" s="13" t="s">
        <v>76</v>
      </c>
      <c r="AY143" s="216" t="s">
        <v>152</v>
      </c>
    </row>
    <row r="144" spans="1:65" s="13" customFormat="1" ht="10.199999999999999">
      <c r="B144" s="207"/>
      <c r="C144" s="208"/>
      <c r="D144" s="188" t="s">
        <v>210</v>
      </c>
      <c r="E144" s="209" t="s">
        <v>31</v>
      </c>
      <c r="F144" s="210" t="s">
        <v>234</v>
      </c>
      <c r="G144" s="208"/>
      <c r="H144" s="209" t="s">
        <v>31</v>
      </c>
      <c r="I144" s="211"/>
      <c r="J144" s="208"/>
      <c r="K144" s="208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210</v>
      </c>
      <c r="AU144" s="216" t="s">
        <v>85</v>
      </c>
      <c r="AV144" s="13" t="s">
        <v>83</v>
      </c>
      <c r="AW144" s="13" t="s">
        <v>38</v>
      </c>
      <c r="AX144" s="13" t="s">
        <v>76</v>
      </c>
      <c r="AY144" s="216" t="s">
        <v>152</v>
      </c>
    </row>
    <row r="145" spans="1:65" s="14" customFormat="1" ht="10.199999999999999">
      <c r="B145" s="217"/>
      <c r="C145" s="218"/>
      <c r="D145" s="188" t="s">
        <v>210</v>
      </c>
      <c r="E145" s="219" t="s">
        <v>31</v>
      </c>
      <c r="F145" s="220" t="s">
        <v>235</v>
      </c>
      <c r="G145" s="218"/>
      <c r="H145" s="221">
        <v>30</v>
      </c>
      <c r="I145" s="222"/>
      <c r="J145" s="218"/>
      <c r="K145" s="218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210</v>
      </c>
      <c r="AU145" s="227" t="s">
        <v>85</v>
      </c>
      <c r="AV145" s="14" t="s">
        <v>85</v>
      </c>
      <c r="AW145" s="14" t="s">
        <v>38</v>
      </c>
      <c r="AX145" s="14" t="s">
        <v>76</v>
      </c>
      <c r="AY145" s="227" t="s">
        <v>152</v>
      </c>
    </row>
    <row r="146" spans="1:65" s="15" customFormat="1" ht="10.199999999999999">
      <c r="B146" s="228"/>
      <c r="C146" s="229"/>
      <c r="D146" s="188" t="s">
        <v>210</v>
      </c>
      <c r="E146" s="230" t="s">
        <v>31</v>
      </c>
      <c r="F146" s="231" t="s">
        <v>223</v>
      </c>
      <c r="G146" s="229"/>
      <c r="H146" s="232">
        <v>30</v>
      </c>
      <c r="I146" s="233"/>
      <c r="J146" s="229"/>
      <c r="K146" s="229"/>
      <c r="L146" s="234"/>
      <c r="M146" s="235"/>
      <c r="N146" s="236"/>
      <c r="O146" s="236"/>
      <c r="P146" s="236"/>
      <c r="Q146" s="236"/>
      <c r="R146" s="236"/>
      <c r="S146" s="236"/>
      <c r="T146" s="237"/>
      <c r="AT146" s="238" t="s">
        <v>210</v>
      </c>
      <c r="AU146" s="238" t="s">
        <v>85</v>
      </c>
      <c r="AV146" s="15" t="s">
        <v>157</v>
      </c>
      <c r="AW146" s="15" t="s">
        <v>38</v>
      </c>
      <c r="AX146" s="15" t="s">
        <v>76</v>
      </c>
      <c r="AY146" s="238" t="s">
        <v>152</v>
      </c>
    </row>
    <row r="147" spans="1:65" s="14" customFormat="1" ht="10.199999999999999">
      <c r="B147" s="217"/>
      <c r="C147" s="218"/>
      <c r="D147" s="188" t="s">
        <v>210</v>
      </c>
      <c r="E147" s="219" t="s">
        <v>31</v>
      </c>
      <c r="F147" s="220" t="s">
        <v>239</v>
      </c>
      <c r="G147" s="218"/>
      <c r="H147" s="221">
        <v>34.5</v>
      </c>
      <c r="I147" s="222"/>
      <c r="J147" s="218"/>
      <c r="K147" s="218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210</v>
      </c>
      <c r="AU147" s="227" t="s">
        <v>85</v>
      </c>
      <c r="AV147" s="14" t="s">
        <v>85</v>
      </c>
      <c r="AW147" s="14" t="s">
        <v>38</v>
      </c>
      <c r="AX147" s="14" t="s">
        <v>76</v>
      </c>
      <c r="AY147" s="227" t="s">
        <v>152</v>
      </c>
    </row>
    <row r="148" spans="1:65" s="15" customFormat="1" ht="10.199999999999999">
      <c r="B148" s="228"/>
      <c r="C148" s="229"/>
      <c r="D148" s="188" t="s">
        <v>210</v>
      </c>
      <c r="E148" s="230" t="s">
        <v>31</v>
      </c>
      <c r="F148" s="231" t="s">
        <v>223</v>
      </c>
      <c r="G148" s="229"/>
      <c r="H148" s="232">
        <v>34.5</v>
      </c>
      <c r="I148" s="233"/>
      <c r="J148" s="229"/>
      <c r="K148" s="229"/>
      <c r="L148" s="234"/>
      <c r="M148" s="235"/>
      <c r="N148" s="236"/>
      <c r="O148" s="236"/>
      <c r="P148" s="236"/>
      <c r="Q148" s="236"/>
      <c r="R148" s="236"/>
      <c r="S148" s="236"/>
      <c r="T148" s="237"/>
      <c r="AT148" s="238" t="s">
        <v>210</v>
      </c>
      <c r="AU148" s="238" t="s">
        <v>85</v>
      </c>
      <c r="AV148" s="15" t="s">
        <v>157</v>
      </c>
      <c r="AW148" s="15" t="s">
        <v>38</v>
      </c>
      <c r="AX148" s="15" t="s">
        <v>83</v>
      </c>
      <c r="AY148" s="238" t="s">
        <v>152</v>
      </c>
    </row>
    <row r="149" spans="1:65" s="2" customFormat="1" ht="24.15" customHeight="1">
      <c r="A149" s="38"/>
      <c r="B149" s="39"/>
      <c r="C149" s="175" t="s">
        <v>174</v>
      </c>
      <c r="D149" s="175" t="s">
        <v>153</v>
      </c>
      <c r="E149" s="176" t="s">
        <v>240</v>
      </c>
      <c r="F149" s="177" t="s">
        <v>241</v>
      </c>
      <c r="G149" s="178" t="s">
        <v>207</v>
      </c>
      <c r="H149" s="179">
        <v>10</v>
      </c>
      <c r="I149" s="180"/>
      <c r="J149" s="181">
        <f>ROUND(I149*H149,2)</f>
        <v>0</v>
      </c>
      <c r="K149" s="177" t="s">
        <v>31</v>
      </c>
      <c r="L149" s="43"/>
      <c r="M149" s="182" t="s">
        <v>31</v>
      </c>
      <c r="N149" s="183" t="s">
        <v>47</v>
      </c>
      <c r="O149" s="68"/>
      <c r="P149" s="184">
        <f>O149*H149</f>
        <v>0</v>
      </c>
      <c r="Q149" s="184">
        <v>0</v>
      </c>
      <c r="R149" s="184">
        <f>Q149*H149</f>
        <v>0</v>
      </c>
      <c r="S149" s="184">
        <v>0</v>
      </c>
      <c r="T149" s="185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86" t="s">
        <v>208</v>
      </c>
      <c r="AT149" s="186" t="s">
        <v>153</v>
      </c>
      <c r="AU149" s="186" t="s">
        <v>85</v>
      </c>
      <c r="AY149" s="20" t="s">
        <v>152</v>
      </c>
      <c r="BE149" s="187">
        <f>IF(N149="základní",J149,0)</f>
        <v>0</v>
      </c>
      <c r="BF149" s="187">
        <f>IF(N149="snížená",J149,0)</f>
        <v>0</v>
      </c>
      <c r="BG149" s="187">
        <f>IF(N149="zákl. přenesená",J149,0)</f>
        <v>0</v>
      </c>
      <c r="BH149" s="187">
        <f>IF(N149="sníž. přenesená",J149,0)</f>
        <v>0</v>
      </c>
      <c r="BI149" s="187">
        <f>IF(N149="nulová",J149,0)</f>
        <v>0</v>
      </c>
      <c r="BJ149" s="20" t="s">
        <v>83</v>
      </c>
      <c r="BK149" s="187">
        <f>ROUND(I149*H149,2)</f>
        <v>0</v>
      </c>
      <c r="BL149" s="20" t="s">
        <v>208</v>
      </c>
      <c r="BM149" s="186" t="s">
        <v>242</v>
      </c>
    </row>
    <row r="150" spans="1:65" s="13" customFormat="1" ht="20.399999999999999">
      <c r="B150" s="207"/>
      <c r="C150" s="208"/>
      <c r="D150" s="188" t="s">
        <v>210</v>
      </c>
      <c r="E150" s="209" t="s">
        <v>31</v>
      </c>
      <c r="F150" s="210" t="s">
        <v>211</v>
      </c>
      <c r="G150" s="208"/>
      <c r="H150" s="209" t="s">
        <v>31</v>
      </c>
      <c r="I150" s="211"/>
      <c r="J150" s="208"/>
      <c r="K150" s="208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210</v>
      </c>
      <c r="AU150" s="216" t="s">
        <v>85</v>
      </c>
      <c r="AV150" s="13" t="s">
        <v>83</v>
      </c>
      <c r="AW150" s="13" t="s">
        <v>38</v>
      </c>
      <c r="AX150" s="13" t="s">
        <v>76</v>
      </c>
      <c r="AY150" s="216" t="s">
        <v>152</v>
      </c>
    </row>
    <row r="151" spans="1:65" s="13" customFormat="1" ht="10.199999999999999">
      <c r="B151" s="207"/>
      <c r="C151" s="208"/>
      <c r="D151" s="188" t="s">
        <v>210</v>
      </c>
      <c r="E151" s="209" t="s">
        <v>31</v>
      </c>
      <c r="F151" s="210" t="s">
        <v>212</v>
      </c>
      <c r="G151" s="208"/>
      <c r="H151" s="209" t="s">
        <v>31</v>
      </c>
      <c r="I151" s="211"/>
      <c r="J151" s="208"/>
      <c r="K151" s="208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210</v>
      </c>
      <c r="AU151" s="216" t="s">
        <v>85</v>
      </c>
      <c r="AV151" s="13" t="s">
        <v>83</v>
      </c>
      <c r="AW151" s="13" t="s">
        <v>38</v>
      </c>
      <c r="AX151" s="13" t="s">
        <v>76</v>
      </c>
      <c r="AY151" s="216" t="s">
        <v>152</v>
      </c>
    </row>
    <row r="152" spans="1:65" s="13" customFormat="1" ht="10.199999999999999">
      <c r="B152" s="207"/>
      <c r="C152" s="208"/>
      <c r="D152" s="188" t="s">
        <v>210</v>
      </c>
      <c r="E152" s="209" t="s">
        <v>31</v>
      </c>
      <c r="F152" s="210" t="s">
        <v>213</v>
      </c>
      <c r="G152" s="208"/>
      <c r="H152" s="209" t="s">
        <v>31</v>
      </c>
      <c r="I152" s="211"/>
      <c r="J152" s="208"/>
      <c r="K152" s="208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210</v>
      </c>
      <c r="AU152" s="216" t="s">
        <v>85</v>
      </c>
      <c r="AV152" s="13" t="s">
        <v>83</v>
      </c>
      <c r="AW152" s="13" t="s">
        <v>38</v>
      </c>
      <c r="AX152" s="13" t="s">
        <v>76</v>
      </c>
      <c r="AY152" s="216" t="s">
        <v>152</v>
      </c>
    </row>
    <row r="153" spans="1:65" s="13" customFormat="1" ht="10.199999999999999">
      <c r="B153" s="207"/>
      <c r="C153" s="208"/>
      <c r="D153" s="188" t="s">
        <v>210</v>
      </c>
      <c r="E153" s="209" t="s">
        <v>31</v>
      </c>
      <c r="F153" s="210" t="s">
        <v>214</v>
      </c>
      <c r="G153" s="208"/>
      <c r="H153" s="209" t="s">
        <v>31</v>
      </c>
      <c r="I153" s="211"/>
      <c r="J153" s="208"/>
      <c r="K153" s="208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210</v>
      </c>
      <c r="AU153" s="216" t="s">
        <v>85</v>
      </c>
      <c r="AV153" s="13" t="s">
        <v>83</v>
      </c>
      <c r="AW153" s="13" t="s">
        <v>38</v>
      </c>
      <c r="AX153" s="13" t="s">
        <v>76</v>
      </c>
      <c r="AY153" s="216" t="s">
        <v>152</v>
      </c>
    </row>
    <row r="154" spans="1:65" s="13" customFormat="1" ht="10.199999999999999">
      <c r="B154" s="207"/>
      <c r="C154" s="208"/>
      <c r="D154" s="188" t="s">
        <v>210</v>
      </c>
      <c r="E154" s="209" t="s">
        <v>31</v>
      </c>
      <c r="F154" s="210" t="s">
        <v>215</v>
      </c>
      <c r="G154" s="208"/>
      <c r="H154" s="209" t="s">
        <v>31</v>
      </c>
      <c r="I154" s="211"/>
      <c r="J154" s="208"/>
      <c r="K154" s="208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210</v>
      </c>
      <c r="AU154" s="216" t="s">
        <v>85</v>
      </c>
      <c r="AV154" s="13" t="s">
        <v>83</v>
      </c>
      <c r="AW154" s="13" t="s">
        <v>38</v>
      </c>
      <c r="AX154" s="13" t="s">
        <v>76</v>
      </c>
      <c r="AY154" s="216" t="s">
        <v>152</v>
      </c>
    </row>
    <row r="155" spans="1:65" s="13" customFormat="1" ht="10.199999999999999">
      <c r="B155" s="207"/>
      <c r="C155" s="208"/>
      <c r="D155" s="188" t="s">
        <v>210</v>
      </c>
      <c r="E155" s="209" t="s">
        <v>31</v>
      </c>
      <c r="F155" s="210" t="s">
        <v>216</v>
      </c>
      <c r="G155" s="208"/>
      <c r="H155" s="209" t="s">
        <v>31</v>
      </c>
      <c r="I155" s="211"/>
      <c r="J155" s="208"/>
      <c r="K155" s="208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210</v>
      </c>
      <c r="AU155" s="216" t="s">
        <v>85</v>
      </c>
      <c r="AV155" s="13" t="s">
        <v>83</v>
      </c>
      <c r="AW155" s="13" t="s">
        <v>38</v>
      </c>
      <c r="AX155" s="13" t="s">
        <v>76</v>
      </c>
      <c r="AY155" s="216" t="s">
        <v>152</v>
      </c>
    </row>
    <row r="156" spans="1:65" s="13" customFormat="1" ht="10.199999999999999">
      <c r="B156" s="207"/>
      <c r="C156" s="208"/>
      <c r="D156" s="188" t="s">
        <v>210</v>
      </c>
      <c r="E156" s="209" t="s">
        <v>31</v>
      </c>
      <c r="F156" s="210" t="s">
        <v>217</v>
      </c>
      <c r="G156" s="208"/>
      <c r="H156" s="209" t="s">
        <v>31</v>
      </c>
      <c r="I156" s="211"/>
      <c r="J156" s="208"/>
      <c r="K156" s="208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210</v>
      </c>
      <c r="AU156" s="216" t="s">
        <v>85</v>
      </c>
      <c r="AV156" s="13" t="s">
        <v>83</v>
      </c>
      <c r="AW156" s="13" t="s">
        <v>38</v>
      </c>
      <c r="AX156" s="13" t="s">
        <v>76</v>
      </c>
      <c r="AY156" s="216" t="s">
        <v>152</v>
      </c>
    </row>
    <row r="157" spans="1:65" s="13" customFormat="1" ht="10.199999999999999">
      <c r="B157" s="207"/>
      <c r="C157" s="208"/>
      <c r="D157" s="188" t="s">
        <v>210</v>
      </c>
      <c r="E157" s="209" t="s">
        <v>31</v>
      </c>
      <c r="F157" s="210" t="s">
        <v>218</v>
      </c>
      <c r="G157" s="208"/>
      <c r="H157" s="209" t="s">
        <v>31</v>
      </c>
      <c r="I157" s="211"/>
      <c r="J157" s="208"/>
      <c r="K157" s="208"/>
      <c r="L157" s="212"/>
      <c r="M157" s="213"/>
      <c r="N157" s="214"/>
      <c r="O157" s="214"/>
      <c r="P157" s="214"/>
      <c r="Q157" s="214"/>
      <c r="R157" s="214"/>
      <c r="S157" s="214"/>
      <c r="T157" s="215"/>
      <c r="AT157" s="216" t="s">
        <v>210</v>
      </c>
      <c r="AU157" s="216" t="s">
        <v>85</v>
      </c>
      <c r="AV157" s="13" t="s">
        <v>83</v>
      </c>
      <c r="AW157" s="13" t="s">
        <v>38</v>
      </c>
      <c r="AX157" s="13" t="s">
        <v>76</v>
      </c>
      <c r="AY157" s="216" t="s">
        <v>152</v>
      </c>
    </row>
    <row r="158" spans="1:65" s="13" customFormat="1" ht="10.199999999999999">
      <c r="B158" s="207"/>
      <c r="C158" s="208"/>
      <c r="D158" s="188" t="s">
        <v>210</v>
      </c>
      <c r="E158" s="209" t="s">
        <v>31</v>
      </c>
      <c r="F158" s="210" t="s">
        <v>243</v>
      </c>
      <c r="G158" s="208"/>
      <c r="H158" s="209" t="s">
        <v>31</v>
      </c>
      <c r="I158" s="211"/>
      <c r="J158" s="208"/>
      <c r="K158" s="208"/>
      <c r="L158" s="212"/>
      <c r="M158" s="213"/>
      <c r="N158" s="214"/>
      <c r="O158" s="214"/>
      <c r="P158" s="214"/>
      <c r="Q158" s="214"/>
      <c r="R158" s="214"/>
      <c r="S158" s="214"/>
      <c r="T158" s="215"/>
      <c r="AT158" s="216" t="s">
        <v>210</v>
      </c>
      <c r="AU158" s="216" t="s">
        <v>85</v>
      </c>
      <c r="AV158" s="13" t="s">
        <v>83</v>
      </c>
      <c r="AW158" s="13" t="s">
        <v>38</v>
      </c>
      <c r="AX158" s="13" t="s">
        <v>76</v>
      </c>
      <c r="AY158" s="216" t="s">
        <v>152</v>
      </c>
    </row>
    <row r="159" spans="1:65" s="13" customFormat="1" ht="10.199999999999999">
      <c r="B159" s="207"/>
      <c r="C159" s="208"/>
      <c r="D159" s="188" t="s">
        <v>210</v>
      </c>
      <c r="E159" s="209" t="s">
        <v>31</v>
      </c>
      <c r="F159" s="210" t="s">
        <v>244</v>
      </c>
      <c r="G159" s="208"/>
      <c r="H159" s="209" t="s">
        <v>31</v>
      </c>
      <c r="I159" s="211"/>
      <c r="J159" s="208"/>
      <c r="K159" s="208"/>
      <c r="L159" s="212"/>
      <c r="M159" s="213"/>
      <c r="N159" s="214"/>
      <c r="O159" s="214"/>
      <c r="P159" s="214"/>
      <c r="Q159" s="214"/>
      <c r="R159" s="214"/>
      <c r="S159" s="214"/>
      <c r="T159" s="215"/>
      <c r="AT159" s="216" t="s">
        <v>210</v>
      </c>
      <c r="AU159" s="216" t="s">
        <v>85</v>
      </c>
      <c r="AV159" s="13" t="s">
        <v>83</v>
      </c>
      <c r="AW159" s="13" t="s">
        <v>38</v>
      </c>
      <c r="AX159" s="13" t="s">
        <v>76</v>
      </c>
      <c r="AY159" s="216" t="s">
        <v>152</v>
      </c>
    </row>
    <row r="160" spans="1:65" s="14" customFormat="1" ht="10.199999999999999">
      <c r="B160" s="217"/>
      <c r="C160" s="218"/>
      <c r="D160" s="188" t="s">
        <v>210</v>
      </c>
      <c r="E160" s="219" t="s">
        <v>31</v>
      </c>
      <c r="F160" s="220" t="s">
        <v>222</v>
      </c>
      <c r="G160" s="218"/>
      <c r="H160" s="221">
        <v>10</v>
      </c>
      <c r="I160" s="222"/>
      <c r="J160" s="218"/>
      <c r="K160" s="218"/>
      <c r="L160" s="223"/>
      <c r="M160" s="224"/>
      <c r="N160" s="225"/>
      <c r="O160" s="225"/>
      <c r="P160" s="225"/>
      <c r="Q160" s="225"/>
      <c r="R160" s="225"/>
      <c r="S160" s="225"/>
      <c r="T160" s="226"/>
      <c r="AT160" s="227" t="s">
        <v>210</v>
      </c>
      <c r="AU160" s="227" t="s">
        <v>85</v>
      </c>
      <c r="AV160" s="14" t="s">
        <v>85</v>
      </c>
      <c r="AW160" s="14" t="s">
        <v>38</v>
      </c>
      <c r="AX160" s="14" t="s">
        <v>76</v>
      </c>
      <c r="AY160" s="227" t="s">
        <v>152</v>
      </c>
    </row>
    <row r="161" spans="1:65" s="15" customFormat="1" ht="10.199999999999999">
      <c r="B161" s="228"/>
      <c r="C161" s="229"/>
      <c r="D161" s="188" t="s">
        <v>210</v>
      </c>
      <c r="E161" s="230" t="s">
        <v>31</v>
      </c>
      <c r="F161" s="231" t="s">
        <v>223</v>
      </c>
      <c r="G161" s="229"/>
      <c r="H161" s="232">
        <v>10</v>
      </c>
      <c r="I161" s="233"/>
      <c r="J161" s="229"/>
      <c r="K161" s="229"/>
      <c r="L161" s="234"/>
      <c r="M161" s="235"/>
      <c r="N161" s="236"/>
      <c r="O161" s="236"/>
      <c r="P161" s="236"/>
      <c r="Q161" s="236"/>
      <c r="R161" s="236"/>
      <c r="S161" s="236"/>
      <c r="T161" s="237"/>
      <c r="AT161" s="238" t="s">
        <v>210</v>
      </c>
      <c r="AU161" s="238" t="s">
        <v>85</v>
      </c>
      <c r="AV161" s="15" t="s">
        <v>157</v>
      </c>
      <c r="AW161" s="15" t="s">
        <v>38</v>
      </c>
      <c r="AX161" s="15" t="s">
        <v>83</v>
      </c>
      <c r="AY161" s="238" t="s">
        <v>152</v>
      </c>
    </row>
    <row r="162" spans="1:65" s="2" customFormat="1" ht="16.5" customHeight="1">
      <c r="A162" s="38"/>
      <c r="B162" s="39"/>
      <c r="C162" s="239" t="s">
        <v>179</v>
      </c>
      <c r="D162" s="239" t="s">
        <v>224</v>
      </c>
      <c r="E162" s="240" t="s">
        <v>245</v>
      </c>
      <c r="F162" s="241" t="s">
        <v>246</v>
      </c>
      <c r="G162" s="242" t="s">
        <v>207</v>
      </c>
      <c r="H162" s="243">
        <v>10</v>
      </c>
      <c r="I162" s="244"/>
      <c r="J162" s="245">
        <f>ROUND(I162*H162,2)</f>
        <v>0</v>
      </c>
      <c r="K162" s="241" t="s">
        <v>31</v>
      </c>
      <c r="L162" s="246"/>
      <c r="M162" s="247" t="s">
        <v>31</v>
      </c>
      <c r="N162" s="248" t="s">
        <v>47</v>
      </c>
      <c r="O162" s="68"/>
      <c r="P162" s="184">
        <f>O162*H162</f>
        <v>0</v>
      </c>
      <c r="Q162" s="184">
        <v>0</v>
      </c>
      <c r="R162" s="184">
        <f>Q162*H162</f>
        <v>0</v>
      </c>
      <c r="S162" s="184">
        <v>0</v>
      </c>
      <c r="T162" s="185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86" t="s">
        <v>227</v>
      </c>
      <c r="AT162" s="186" t="s">
        <v>224</v>
      </c>
      <c r="AU162" s="186" t="s">
        <v>85</v>
      </c>
      <c r="AY162" s="20" t="s">
        <v>152</v>
      </c>
      <c r="BE162" s="187">
        <f>IF(N162="základní",J162,0)</f>
        <v>0</v>
      </c>
      <c r="BF162" s="187">
        <f>IF(N162="snížená",J162,0)</f>
        <v>0</v>
      </c>
      <c r="BG162" s="187">
        <f>IF(N162="zákl. přenesená",J162,0)</f>
        <v>0</v>
      </c>
      <c r="BH162" s="187">
        <f>IF(N162="sníž. přenesená",J162,0)</f>
        <v>0</v>
      </c>
      <c r="BI162" s="187">
        <f>IF(N162="nulová",J162,0)</f>
        <v>0</v>
      </c>
      <c r="BJ162" s="20" t="s">
        <v>83</v>
      </c>
      <c r="BK162" s="187">
        <f>ROUND(I162*H162,2)</f>
        <v>0</v>
      </c>
      <c r="BL162" s="20" t="s">
        <v>208</v>
      </c>
      <c r="BM162" s="186" t="s">
        <v>247</v>
      </c>
    </row>
    <row r="163" spans="1:65" s="13" customFormat="1" ht="20.399999999999999">
      <c r="B163" s="207"/>
      <c r="C163" s="208"/>
      <c r="D163" s="188" t="s">
        <v>210</v>
      </c>
      <c r="E163" s="209" t="s">
        <v>31</v>
      </c>
      <c r="F163" s="210" t="s">
        <v>211</v>
      </c>
      <c r="G163" s="208"/>
      <c r="H163" s="209" t="s">
        <v>31</v>
      </c>
      <c r="I163" s="211"/>
      <c r="J163" s="208"/>
      <c r="K163" s="208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210</v>
      </c>
      <c r="AU163" s="216" t="s">
        <v>85</v>
      </c>
      <c r="AV163" s="13" t="s">
        <v>83</v>
      </c>
      <c r="AW163" s="13" t="s">
        <v>38</v>
      </c>
      <c r="AX163" s="13" t="s">
        <v>76</v>
      </c>
      <c r="AY163" s="216" t="s">
        <v>152</v>
      </c>
    </row>
    <row r="164" spans="1:65" s="13" customFormat="1" ht="10.199999999999999">
      <c r="B164" s="207"/>
      <c r="C164" s="208"/>
      <c r="D164" s="188" t="s">
        <v>210</v>
      </c>
      <c r="E164" s="209" t="s">
        <v>31</v>
      </c>
      <c r="F164" s="210" t="s">
        <v>212</v>
      </c>
      <c r="G164" s="208"/>
      <c r="H164" s="209" t="s">
        <v>31</v>
      </c>
      <c r="I164" s="211"/>
      <c r="J164" s="208"/>
      <c r="K164" s="208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210</v>
      </c>
      <c r="AU164" s="216" t="s">
        <v>85</v>
      </c>
      <c r="AV164" s="13" t="s">
        <v>83</v>
      </c>
      <c r="AW164" s="13" t="s">
        <v>38</v>
      </c>
      <c r="AX164" s="13" t="s">
        <v>76</v>
      </c>
      <c r="AY164" s="216" t="s">
        <v>152</v>
      </c>
    </row>
    <row r="165" spans="1:65" s="13" customFormat="1" ht="10.199999999999999">
      <c r="B165" s="207"/>
      <c r="C165" s="208"/>
      <c r="D165" s="188" t="s">
        <v>210</v>
      </c>
      <c r="E165" s="209" t="s">
        <v>31</v>
      </c>
      <c r="F165" s="210" t="s">
        <v>213</v>
      </c>
      <c r="G165" s="208"/>
      <c r="H165" s="209" t="s">
        <v>31</v>
      </c>
      <c r="I165" s="211"/>
      <c r="J165" s="208"/>
      <c r="K165" s="208"/>
      <c r="L165" s="212"/>
      <c r="M165" s="213"/>
      <c r="N165" s="214"/>
      <c r="O165" s="214"/>
      <c r="P165" s="214"/>
      <c r="Q165" s="214"/>
      <c r="R165" s="214"/>
      <c r="S165" s="214"/>
      <c r="T165" s="215"/>
      <c r="AT165" s="216" t="s">
        <v>210</v>
      </c>
      <c r="AU165" s="216" t="s">
        <v>85</v>
      </c>
      <c r="AV165" s="13" t="s">
        <v>83</v>
      </c>
      <c r="AW165" s="13" t="s">
        <v>38</v>
      </c>
      <c r="AX165" s="13" t="s">
        <v>76</v>
      </c>
      <c r="AY165" s="216" t="s">
        <v>152</v>
      </c>
    </row>
    <row r="166" spans="1:65" s="13" customFormat="1" ht="10.199999999999999">
      <c r="B166" s="207"/>
      <c r="C166" s="208"/>
      <c r="D166" s="188" t="s">
        <v>210</v>
      </c>
      <c r="E166" s="209" t="s">
        <v>31</v>
      </c>
      <c r="F166" s="210" t="s">
        <v>214</v>
      </c>
      <c r="G166" s="208"/>
      <c r="H166" s="209" t="s">
        <v>31</v>
      </c>
      <c r="I166" s="211"/>
      <c r="J166" s="208"/>
      <c r="K166" s="208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210</v>
      </c>
      <c r="AU166" s="216" t="s">
        <v>85</v>
      </c>
      <c r="AV166" s="13" t="s">
        <v>83</v>
      </c>
      <c r="AW166" s="13" t="s">
        <v>38</v>
      </c>
      <c r="AX166" s="13" t="s">
        <v>76</v>
      </c>
      <c r="AY166" s="216" t="s">
        <v>152</v>
      </c>
    </row>
    <row r="167" spans="1:65" s="13" customFormat="1" ht="10.199999999999999">
      <c r="B167" s="207"/>
      <c r="C167" s="208"/>
      <c r="D167" s="188" t="s">
        <v>210</v>
      </c>
      <c r="E167" s="209" t="s">
        <v>31</v>
      </c>
      <c r="F167" s="210" t="s">
        <v>215</v>
      </c>
      <c r="G167" s="208"/>
      <c r="H167" s="209" t="s">
        <v>31</v>
      </c>
      <c r="I167" s="211"/>
      <c r="J167" s="208"/>
      <c r="K167" s="208"/>
      <c r="L167" s="212"/>
      <c r="M167" s="213"/>
      <c r="N167" s="214"/>
      <c r="O167" s="214"/>
      <c r="P167" s="214"/>
      <c r="Q167" s="214"/>
      <c r="R167" s="214"/>
      <c r="S167" s="214"/>
      <c r="T167" s="215"/>
      <c r="AT167" s="216" t="s">
        <v>210</v>
      </c>
      <c r="AU167" s="216" t="s">
        <v>85</v>
      </c>
      <c r="AV167" s="13" t="s">
        <v>83</v>
      </c>
      <c r="AW167" s="13" t="s">
        <v>38</v>
      </c>
      <c r="AX167" s="13" t="s">
        <v>76</v>
      </c>
      <c r="AY167" s="216" t="s">
        <v>152</v>
      </c>
    </row>
    <row r="168" spans="1:65" s="13" customFormat="1" ht="10.199999999999999">
      <c r="B168" s="207"/>
      <c r="C168" s="208"/>
      <c r="D168" s="188" t="s">
        <v>210</v>
      </c>
      <c r="E168" s="209" t="s">
        <v>31</v>
      </c>
      <c r="F168" s="210" t="s">
        <v>216</v>
      </c>
      <c r="G168" s="208"/>
      <c r="H168" s="209" t="s">
        <v>31</v>
      </c>
      <c r="I168" s="211"/>
      <c r="J168" s="208"/>
      <c r="K168" s="208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210</v>
      </c>
      <c r="AU168" s="216" t="s">
        <v>85</v>
      </c>
      <c r="AV168" s="13" t="s">
        <v>83</v>
      </c>
      <c r="AW168" s="13" t="s">
        <v>38</v>
      </c>
      <c r="AX168" s="13" t="s">
        <v>76</v>
      </c>
      <c r="AY168" s="216" t="s">
        <v>152</v>
      </c>
    </row>
    <row r="169" spans="1:65" s="13" customFormat="1" ht="10.199999999999999">
      <c r="B169" s="207"/>
      <c r="C169" s="208"/>
      <c r="D169" s="188" t="s">
        <v>210</v>
      </c>
      <c r="E169" s="209" t="s">
        <v>31</v>
      </c>
      <c r="F169" s="210" t="s">
        <v>217</v>
      </c>
      <c r="G169" s="208"/>
      <c r="H169" s="209" t="s">
        <v>31</v>
      </c>
      <c r="I169" s="211"/>
      <c r="J169" s="208"/>
      <c r="K169" s="208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210</v>
      </c>
      <c r="AU169" s="216" t="s">
        <v>85</v>
      </c>
      <c r="AV169" s="13" t="s">
        <v>83</v>
      </c>
      <c r="AW169" s="13" t="s">
        <v>38</v>
      </c>
      <c r="AX169" s="13" t="s">
        <v>76</v>
      </c>
      <c r="AY169" s="216" t="s">
        <v>152</v>
      </c>
    </row>
    <row r="170" spans="1:65" s="13" customFormat="1" ht="10.199999999999999">
      <c r="B170" s="207"/>
      <c r="C170" s="208"/>
      <c r="D170" s="188" t="s">
        <v>210</v>
      </c>
      <c r="E170" s="209" t="s">
        <v>31</v>
      </c>
      <c r="F170" s="210" t="s">
        <v>229</v>
      </c>
      <c r="G170" s="208"/>
      <c r="H170" s="209" t="s">
        <v>31</v>
      </c>
      <c r="I170" s="211"/>
      <c r="J170" s="208"/>
      <c r="K170" s="208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210</v>
      </c>
      <c r="AU170" s="216" t="s">
        <v>85</v>
      </c>
      <c r="AV170" s="13" t="s">
        <v>83</v>
      </c>
      <c r="AW170" s="13" t="s">
        <v>38</v>
      </c>
      <c r="AX170" s="13" t="s">
        <v>76</v>
      </c>
      <c r="AY170" s="216" t="s">
        <v>152</v>
      </c>
    </row>
    <row r="171" spans="1:65" s="13" customFormat="1" ht="10.199999999999999">
      <c r="B171" s="207"/>
      <c r="C171" s="208"/>
      <c r="D171" s="188" t="s">
        <v>210</v>
      </c>
      <c r="E171" s="209" t="s">
        <v>31</v>
      </c>
      <c r="F171" s="210" t="s">
        <v>243</v>
      </c>
      <c r="G171" s="208"/>
      <c r="H171" s="209" t="s">
        <v>31</v>
      </c>
      <c r="I171" s="211"/>
      <c r="J171" s="208"/>
      <c r="K171" s="208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210</v>
      </c>
      <c r="AU171" s="216" t="s">
        <v>85</v>
      </c>
      <c r="AV171" s="13" t="s">
        <v>83</v>
      </c>
      <c r="AW171" s="13" t="s">
        <v>38</v>
      </c>
      <c r="AX171" s="13" t="s">
        <v>76</v>
      </c>
      <c r="AY171" s="216" t="s">
        <v>152</v>
      </c>
    </row>
    <row r="172" spans="1:65" s="13" customFormat="1" ht="10.199999999999999">
      <c r="B172" s="207"/>
      <c r="C172" s="208"/>
      <c r="D172" s="188" t="s">
        <v>210</v>
      </c>
      <c r="E172" s="209" t="s">
        <v>31</v>
      </c>
      <c r="F172" s="210" t="s">
        <v>244</v>
      </c>
      <c r="G172" s="208"/>
      <c r="H172" s="209" t="s">
        <v>31</v>
      </c>
      <c r="I172" s="211"/>
      <c r="J172" s="208"/>
      <c r="K172" s="208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210</v>
      </c>
      <c r="AU172" s="216" t="s">
        <v>85</v>
      </c>
      <c r="AV172" s="13" t="s">
        <v>83</v>
      </c>
      <c r="AW172" s="13" t="s">
        <v>38</v>
      </c>
      <c r="AX172" s="13" t="s">
        <v>76</v>
      </c>
      <c r="AY172" s="216" t="s">
        <v>152</v>
      </c>
    </row>
    <row r="173" spans="1:65" s="14" customFormat="1" ht="10.199999999999999">
      <c r="B173" s="217"/>
      <c r="C173" s="218"/>
      <c r="D173" s="188" t="s">
        <v>210</v>
      </c>
      <c r="E173" s="219" t="s">
        <v>31</v>
      </c>
      <c r="F173" s="220" t="s">
        <v>222</v>
      </c>
      <c r="G173" s="218"/>
      <c r="H173" s="221">
        <v>10</v>
      </c>
      <c r="I173" s="222"/>
      <c r="J173" s="218"/>
      <c r="K173" s="218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210</v>
      </c>
      <c r="AU173" s="227" t="s">
        <v>85</v>
      </c>
      <c r="AV173" s="14" t="s">
        <v>85</v>
      </c>
      <c r="AW173" s="14" t="s">
        <v>38</v>
      </c>
      <c r="AX173" s="14" t="s">
        <v>76</v>
      </c>
      <c r="AY173" s="227" t="s">
        <v>152</v>
      </c>
    </row>
    <row r="174" spans="1:65" s="15" customFormat="1" ht="10.199999999999999">
      <c r="B174" s="228"/>
      <c r="C174" s="229"/>
      <c r="D174" s="188" t="s">
        <v>210</v>
      </c>
      <c r="E174" s="230" t="s">
        <v>31</v>
      </c>
      <c r="F174" s="231" t="s">
        <v>223</v>
      </c>
      <c r="G174" s="229"/>
      <c r="H174" s="232">
        <v>10</v>
      </c>
      <c r="I174" s="233"/>
      <c r="J174" s="229"/>
      <c r="K174" s="229"/>
      <c r="L174" s="234"/>
      <c r="M174" s="235"/>
      <c r="N174" s="236"/>
      <c r="O174" s="236"/>
      <c r="P174" s="236"/>
      <c r="Q174" s="236"/>
      <c r="R174" s="236"/>
      <c r="S174" s="236"/>
      <c r="T174" s="237"/>
      <c r="AT174" s="238" t="s">
        <v>210</v>
      </c>
      <c r="AU174" s="238" t="s">
        <v>85</v>
      </c>
      <c r="AV174" s="15" t="s">
        <v>157</v>
      </c>
      <c r="AW174" s="15" t="s">
        <v>38</v>
      </c>
      <c r="AX174" s="15" t="s">
        <v>83</v>
      </c>
      <c r="AY174" s="238" t="s">
        <v>152</v>
      </c>
    </row>
    <row r="175" spans="1:65" s="2" customFormat="1" ht="24.15" customHeight="1">
      <c r="A175" s="38"/>
      <c r="B175" s="39"/>
      <c r="C175" s="175" t="s">
        <v>184</v>
      </c>
      <c r="D175" s="175" t="s">
        <v>153</v>
      </c>
      <c r="E175" s="176" t="s">
        <v>248</v>
      </c>
      <c r="F175" s="177" t="s">
        <v>249</v>
      </c>
      <c r="G175" s="178" t="s">
        <v>207</v>
      </c>
      <c r="H175" s="179">
        <v>15</v>
      </c>
      <c r="I175" s="180"/>
      <c r="J175" s="181">
        <f>ROUND(I175*H175,2)</f>
        <v>0</v>
      </c>
      <c r="K175" s="177" t="s">
        <v>31</v>
      </c>
      <c r="L175" s="43"/>
      <c r="M175" s="182" t="s">
        <v>31</v>
      </c>
      <c r="N175" s="183" t="s">
        <v>47</v>
      </c>
      <c r="O175" s="68"/>
      <c r="P175" s="184">
        <f>O175*H175</f>
        <v>0</v>
      </c>
      <c r="Q175" s="184">
        <v>0</v>
      </c>
      <c r="R175" s="184">
        <f>Q175*H175</f>
        <v>0</v>
      </c>
      <c r="S175" s="184">
        <v>0</v>
      </c>
      <c r="T175" s="185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86" t="s">
        <v>208</v>
      </c>
      <c r="AT175" s="186" t="s">
        <v>153</v>
      </c>
      <c r="AU175" s="186" t="s">
        <v>85</v>
      </c>
      <c r="AY175" s="20" t="s">
        <v>152</v>
      </c>
      <c r="BE175" s="187">
        <f>IF(N175="základní",J175,0)</f>
        <v>0</v>
      </c>
      <c r="BF175" s="187">
        <f>IF(N175="snížená",J175,0)</f>
        <v>0</v>
      </c>
      <c r="BG175" s="187">
        <f>IF(N175="zákl. přenesená",J175,0)</f>
        <v>0</v>
      </c>
      <c r="BH175" s="187">
        <f>IF(N175="sníž. přenesená",J175,0)</f>
        <v>0</v>
      </c>
      <c r="BI175" s="187">
        <f>IF(N175="nulová",J175,0)</f>
        <v>0</v>
      </c>
      <c r="BJ175" s="20" t="s">
        <v>83</v>
      </c>
      <c r="BK175" s="187">
        <f>ROUND(I175*H175,2)</f>
        <v>0</v>
      </c>
      <c r="BL175" s="20" t="s">
        <v>208</v>
      </c>
      <c r="BM175" s="186" t="s">
        <v>250</v>
      </c>
    </row>
    <row r="176" spans="1:65" s="13" customFormat="1" ht="20.399999999999999">
      <c r="B176" s="207"/>
      <c r="C176" s="208"/>
      <c r="D176" s="188" t="s">
        <v>210</v>
      </c>
      <c r="E176" s="209" t="s">
        <v>31</v>
      </c>
      <c r="F176" s="210" t="s">
        <v>211</v>
      </c>
      <c r="G176" s="208"/>
      <c r="H176" s="209" t="s">
        <v>31</v>
      </c>
      <c r="I176" s="211"/>
      <c r="J176" s="208"/>
      <c r="K176" s="208"/>
      <c r="L176" s="212"/>
      <c r="M176" s="213"/>
      <c r="N176" s="214"/>
      <c r="O176" s="214"/>
      <c r="P176" s="214"/>
      <c r="Q176" s="214"/>
      <c r="R176" s="214"/>
      <c r="S176" s="214"/>
      <c r="T176" s="215"/>
      <c r="AT176" s="216" t="s">
        <v>210</v>
      </c>
      <c r="AU176" s="216" t="s">
        <v>85</v>
      </c>
      <c r="AV176" s="13" t="s">
        <v>83</v>
      </c>
      <c r="AW176" s="13" t="s">
        <v>38</v>
      </c>
      <c r="AX176" s="13" t="s">
        <v>76</v>
      </c>
      <c r="AY176" s="216" t="s">
        <v>152</v>
      </c>
    </row>
    <row r="177" spans="1:65" s="13" customFormat="1" ht="10.199999999999999">
      <c r="B177" s="207"/>
      <c r="C177" s="208"/>
      <c r="D177" s="188" t="s">
        <v>210</v>
      </c>
      <c r="E177" s="209" t="s">
        <v>31</v>
      </c>
      <c r="F177" s="210" t="s">
        <v>212</v>
      </c>
      <c r="G177" s="208"/>
      <c r="H177" s="209" t="s">
        <v>31</v>
      </c>
      <c r="I177" s="211"/>
      <c r="J177" s="208"/>
      <c r="K177" s="208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210</v>
      </c>
      <c r="AU177" s="216" t="s">
        <v>85</v>
      </c>
      <c r="AV177" s="13" t="s">
        <v>83</v>
      </c>
      <c r="AW177" s="13" t="s">
        <v>38</v>
      </c>
      <c r="AX177" s="13" t="s">
        <v>76</v>
      </c>
      <c r="AY177" s="216" t="s">
        <v>152</v>
      </c>
    </row>
    <row r="178" spans="1:65" s="13" customFormat="1" ht="10.199999999999999">
      <c r="B178" s="207"/>
      <c r="C178" s="208"/>
      <c r="D178" s="188" t="s">
        <v>210</v>
      </c>
      <c r="E178" s="209" t="s">
        <v>31</v>
      </c>
      <c r="F178" s="210" t="s">
        <v>213</v>
      </c>
      <c r="G178" s="208"/>
      <c r="H178" s="209" t="s">
        <v>31</v>
      </c>
      <c r="I178" s="211"/>
      <c r="J178" s="208"/>
      <c r="K178" s="208"/>
      <c r="L178" s="212"/>
      <c r="M178" s="213"/>
      <c r="N178" s="214"/>
      <c r="O178" s="214"/>
      <c r="P178" s="214"/>
      <c r="Q178" s="214"/>
      <c r="R178" s="214"/>
      <c r="S178" s="214"/>
      <c r="T178" s="215"/>
      <c r="AT178" s="216" t="s">
        <v>210</v>
      </c>
      <c r="AU178" s="216" t="s">
        <v>85</v>
      </c>
      <c r="AV178" s="13" t="s">
        <v>83</v>
      </c>
      <c r="AW178" s="13" t="s">
        <v>38</v>
      </c>
      <c r="AX178" s="13" t="s">
        <v>76</v>
      </c>
      <c r="AY178" s="216" t="s">
        <v>152</v>
      </c>
    </row>
    <row r="179" spans="1:65" s="13" customFormat="1" ht="10.199999999999999">
      <c r="B179" s="207"/>
      <c r="C179" s="208"/>
      <c r="D179" s="188" t="s">
        <v>210</v>
      </c>
      <c r="E179" s="209" t="s">
        <v>31</v>
      </c>
      <c r="F179" s="210" t="s">
        <v>214</v>
      </c>
      <c r="G179" s="208"/>
      <c r="H179" s="209" t="s">
        <v>31</v>
      </c>
      <c r="I179" s="211"/>
      <c r="J179" s="208"/>
      <c r="K179" s="208"/>
      <c r="L179" s="212"/>
      <c r="M179" s="213"/>
      <c r="N179" s="214"/>
      <c r="O179" s="214"/>
      <c r="P179" s="214"/>
      <c r="Q179" s="214"/>
      <c r="R179" s="214"/>
      <c r="S179" s="214"/>
      <c r="T179" s="215"/>
      <c r="AT179" s="216" t="s">
        <v>210</v>
      </c>
      <c r="AU179" s="216" t="s">
        <v>85</v>
      </c>
      <c r="AV179" s="13" t="s">
        <v>83</v>
      </c>
      <c r="AW179" s="13" t="s">
        <v>38</v>
      </c>
      <c r="AX179" s="13" t="s">
        <v>76</v>
      </c>
      <c r="AY179" s="216" t="s">
        <v>152</v>
      </c>
    </row>
    <row r="180" spans="1:65" s="13" customFormat="1" ht="10.199999999999999">
      <c r="B180" s="207"/>
      <c r="C180" s="208"/>
      <c r="D180" s="188" t="s">
        <v>210</v>
      </c>
      <c r="E180" s="209" t="s">
        <v>31</v>
      </c>
      <c r="F180" s="210" t="s">
        <v>215</v>
      </c>
      <c r="G180" s="208"/>
      <c r="H180" s="209" t="s">
        <v>31</v>
      </c>
      <c r="I180" s="211"/>
      <c r="J180" s="208"/>
      <c r="K180" s="208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210</v>
      </c>
      <c r="AU180" s="216" t="s">
        <v>85</v>
      </c>
      <c r="AV180" s="13" t="s">
        <v>83</v>
      </c>
      <c r="AW180" s="13" t="s">
        <v>38</v>
      </c>
      <c r="AX180" s="13" t="s">
        <v>76</v>
      </c>
      <c r="AY180" s="216" t="s">
        <v>152</v>
      </c>
    </row>
    <row r="181" spans="1:65" s="13" customFormat="1" ht="10.199999999999999">
      <c r="B181" s="207"/>
      <c r="C181" s="208"/>
      <c r="D181" s="188" t="s">
        <v>210</v>
      </c>
      <c r="E181" s="209" t="s">
        <v>31</v>
      </c>
      <c r="F181" s="210" t="s">
        <v>216</v>
      </c>
      <c r="G181" s="208"/>
      <c r="H181" s="209" t="s">
        <v>31</v>
      </c>
      <c r="I181" s="211"/>
      <c r="J181" s="208"/>
      <c r="K181" s="208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210</v>
      </c>
      <c r="AU181" s="216" t="s">
        <v>85</v>
      </c>
      <c r="AV181" s="13" t="s">
        <v>83</v>
      </c>
      <c r="AW181" s="13" t="s">
        <v>38</v>
      </c>
      <c r="AX181" s="13" t="s">
        <v>76</v>
      </c>
      <c r="AY181" s="216" t="s">
        <v>152</v>
      </c>
    </row>
    <row r="182" spans="1:65" s="13" customFormat="1" ht="10.199999999999999">
      <c r="B182" s="207"/>
      <c r="C182" s="208"/>
      <c r="D182" s="188" t="s">
        <v>210</v>
      </c>
      <c r="E182" s="209" t="s">
        <v>31</v>
      </c>
      <c r="F182" s="210" t="s">
        <v>217</v>
      </c>
      <c r="G182" s="208"/>
      <c r="H182" s="209" t="s">
        <v>31</v>
      </c>
      <c r="I182" s="211"/>
      <c r="J182" s="208"/>
      <c r="K182" s="208"/>
      <c r="L182" s="212"/>
      <c r="M182" s="213"/>
      <c r="N182" s="214"/>
      <c r="O182" s="214"/>
      <c r="P182" s="214"/>
      <c r="Q182" s="214"/>
      <c r="R182" s="214"/>
      <c r="S182" s="214"/>
      <c r="T182" s="215"/>
      <c r="AT182" s="216" t="s">
        <v>210</v>
      </c>
      <c r="AU182" s="216" t="s">
        <v>85</v>
      </c>
      <c r="AV182" s="13" t="s">
        <v>83</v>
      </c>
      <c r="AW182" s="13" t="s">
        <v>38</v>
      </c>
      <c r="AX182" s="13" t="s">
        <v>76</v>
      </c>
      <c r="AY182" s="216" t="s">
        <v>152</v>
      </c>
    </row>
    <row r="183" spans="1:65" s="13" customFormat="1" ht="10.199999999999999">
      <c r="B183" s="207"/>
      <c r="C183" s="208"/>
      <c r="D183" s="188" t="s">
        <v>210</v>
      </c>
      <c r="E183" s="209" t="s">
        <v>31</v>
      </c>
      <c r="F183" s="210" t="s">
        <v>218</v>
      </c>
      <c r="G183" s="208"/>
      <c r="H183" s="209" t="s">
        <v>31</v>
      </c>
      <c r="I183" s="211"/>
      <c r="J183" s="208"/>
      <c r="K183" s="208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210</v>
      </c>
      <c r="AU183" s="216" t="s">
        <v>85</v>
      </c>
      <c r="AV183" s="13" t="s">
        <v>83</v>
      </c>
      <c r="AW183" s="13" t="s">
        <v>38</v>
      </c>
      <c r="AX183" s="13" t="s">
        <v>76</v>
      </c>
      <c r="AY183" s="216" t="s">
        <v>152</v>
      </c>
    </row>
    <row r="184" spans="1:65" s="13" customFormat="1" ht="10.199999999999999">
      <c r="B184" s="207"/>
      <c r="C184" s="208"/>
      <c r="D184" s="188" t="s">
        <v>210</v>
      </c>
      <c r="E184" s="209" t="s">
        <v>31</v>
      </c>
      <c r="F184" s="210" t="s">
        <v>251</v>
      </c>
      <c r="G184" s="208"/>
      <c r="H184" s="209" t="s">
        <v>31</v>
      </c>
      <c r="I184" s="211"/>
      <c r="J184" s="208"/>
      <c r="K184" s="208"/>
      <c r="L184" s="212"/>
      <c r="M184" s="213"/>
      <c r="N184" s="214"/>
      <c r="O184" s="214"/>
      <c r="P184" s="214"/>
      <c r="Q184" s="214"/>
      <c r="R184" s="214"/>
      <c r="S184" s="214"/>
      <c r="T184" s="215"/>
      <c r="AT184" s="216" t="s">
        <v>210</v>
      </c>
      <c r="AU184" s="216" t="s">
        <v>85</v>
      </c>
      <c r="AV184" s="13" t="s">
        <v>83</v>
      </c>
      <c r="AW184" s="13" t="s">
        <v>38</v>
      </c>
      <c r="AX184" s="13" t="s">
        <v>76</v>
      </c>
      <c r="AY184" s="216" t="s">
        <v>152</v>
      </c>
    </row>
    <row r="185" spans="1:65" s="13" customFormat="1" ht="10.199999999999999">
      <c r="B185" s="207"/>
      <c r="C185" s="208"/>
      <c r="D185" s="188" t="s">
        <v>210</v>
      </c>
      <c r="E185" s="209" t="s">
        <v>31</v>
      </c>
      <c r="F185" s="210" t="s">
        <v>252</v>
      </c>
      <c r="G185" s="208"/>
      <c r="H185" s="209" t="s">
        <v>31</v>
      </c>
      <c r="I185" s="211"/>
      <c r="J185" s="208"/>
      <c r="K185" s="208"/>
      <c r="L185" s="212"/>
      <c r="M185" s="213"/>
      <c r="N185" s="214"/>
      <c r="O185" s="214"/>
      <c r="P185" s="214"/>
      <c r="Q185" s="214"/>
      <c r="R185" s="214"/>
      <c r="S185" s="214"/>
      <c r="T185" s="215"/>
      <c r="AT185" s="216" t="s">
        <v>210</v>
      </c>
      <c r="AU185" s="216" t="s">
        <v>85</v>
      </c>
      <c r="AV185" s="13" t="s">
        <v>83</v>
      </c>
      <c r="AW185" s="13" t="s">
        <v>38</v>
      </c>
      <c r="AX185" s="13" t="s">
        <v>76</v>
      </c>
      <c r="AY185" s="216" t="s">
        <v>152</v>
      </c>
    </row>
    <row r="186" spans="1:65" s="14" customFormat="1" ht="10.199999999999999">
      <c r="B186" s="217"/>
      <c r="C186" s="218"/>
      <c r="D186" s="188" t="s">
        <v>210</v>
      </c>
      <c r="E186" s="219" t="s">
        <v>31</v>
      </c>
      <c r="F186" s="220" t="s">
        <v>253</v>
      </c>
      <c r="G186" s="218"/>
      <c r="H186" s="221">
        <v>15</v>
      </c>
      <c r="I186" s="222"/>
      <c r="J186" s="218"/>
      <c r="K186" s="218"/>
      <c r="L186" s="223"/>
      <c r="M186" s="224"/>
      <c r="N186" s="225"/>
      <c r="O186" s="225"/>
      <c r="P186" s="225"/>
      <c r="Q186" s="225"/>
      <c r="R186" s="225"/>
      <c r="S186" s="225"/>
      <c r="T186" s="226"/>
      <c r="AT186" s="227" t="s">
        <v>210</v>
      </c>
      <c r="AU186" s="227" t="s">
        <v>85</v>
      </c>
      <c r="AV186" s="14" t="s">
        <v>85</v>
      </c>
      <c r="AW186" s="14" t="s">
        <v>38</v>
      </c>
      <c r="AX186" s="14" t="s">
        <v>76</v>
      </c>
      <c r="AY186" s="227" t="s">
        <v>152</v>
      </c>
    </row>
    <row r="187" spans="1:65" s="15" customFormat="1" ht="10.199999999999999">
      <c r="B187" s="228"/>
      <c r="C187" s="229"/>
      <c r="D187" s="188" t="s">
        <v>210</v>
      </c>
      <c r="E187" s="230" t="s">
        <v>31</v>
      </c>
      <c r="F187" s="231" t="s">
        <v>223</v>
      </c>
      <c r="G187" s="229"/>
      <c r="H187" s="232">
        <v>15</v>
      </c>
      <c r="I187" s="233"/>
      <c r="J187" s="229"/>
      <c r="K187" s="229"/>
      <c r="L187" s="234"/>
      <c r="M187" s="235"/>
      <c r="N187" s="236"/>
      <c r="O187" s="236"/>
      <c r="P187" s="236"/>
      <c r="Q187" s="236"/>
      <c r="R187" s="236"/>
      <c r="S187" s="236"/>
      <c r="T187" s="237"/>
      <c r="AT187" s="238" t="s">
        <v>210</v>
      </c>
      <c r="AU187" s="238" t="s">
        <v>85</v>
      </c>
      <c r="AV187" s="15" t="s">
        <v>157</v>
      </c>
      <c r="AW187" s="15" t="s">
        <v>38</v>
      </c>
      <c r="AX187" s="15" t="s">
        <v>83</v>
      </c>
      <c r="AY187" s="238" t="s">
        <v>152</v>
      </c>
    </row>
    <row r="188" spans="1:65" s="2" customFormat="1" ht="16.5" customHeight="1">
      <c r="A188" s="38"/>
      <c r="B188" s="39"/>
      <c r="C188" s="239" t="s">
        <v>189</v>
      </c>
      <c r="D188" s="239" t="s">
        <v>224</v>
      </c>
      <c r="E188" s="240" t="s">
        <v>254</v>
      </c>
      <c r="F188" s="241" t="s">
        <v>255</v>
      </c>
      <c r="G188" s="242" t="s">
        <v>207</v>
      </c>
      <c r="H188" s="243">
        <v>17.25</v>
      </c>
      <c r="I188" s="244"/>
      <c r="J188" s="245">
        <f>ROUND(I188*H188,2)</f>
        <v>0</v>
      </c>
      <c r="K188" s="241" t="s">
        <v>31</v>
      </c>
      <c r="L188" s="246"/>
      <c r="M188" s="247" t="s">
        <v>31</v>
      </c>
      <c r="N188" s="248" t="s">
        <v>47</v>
      </c>
      <c r="O188" s="68"/>
      <c r="P188" s="184">
        <f>O188*H188</f>
        <v>0</v>
      </c>
      <c r="Q188" s="184">
        <v>0</v>
      </c>
      <c r="R188" s="184">
        <f>Q188*H188</f>
        <v>0</v>
      </c>
      <c r="S188" s="184">
        <v>0</v>
      </c>
      <c r="T188" s="185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86" t="s">
        <v>227</v>
      </c>
      <c r="AT188" s="186" t="s">
        <v>224</v>
      </c>
      <c r="AU188" s="186" t="s">
        <v>85</v>
      </c>
      <c r="AY188" s="20" t="s">
        <v>152</v>
      </c>
      <c r="BE188" s="187">
        <f>IF(N188="základní",J188,0)</f>
        <v>0</v>
      </c>
      <c r="BF188" s="187">
        <f>IF(N188="snížená",J188,0)</f>
        <v>0</v>
      </c>
      <c r="BG188" s="187">
        <f>IF(N188="zákl. přenesená",J188,0)</f>
        <v>0</v>
      </c>
      <c r="BH188" s="187">
        <f>IF(N188="sníž. přenesená",J188,0)</f>
        <v>0</v>
      </c>
      <c r="BI188" s="187">
        <f>IF(N188="nulová",J188,0)</f>
        <v>0</v>
      </c>
      <c r="BJ188" s="20" t="s">
        <v>83</v>
      </c>
      <c r="BK188" s="187">
        <f>ROUND(I188*H188,2)</f>
        <v>0</v>
      </c>
      <c r="BL188" s="20" t="s">
        <v>208</v>
      </c>
      <c r="BM188" s="186" t="s">
        <v>256</v>
      </c>
    </row>
    <row r="189" spans="1:65" s="13" customFormat="1" ht="20.399999999999999">
      <c r="B189" s="207"/>
      <c r="C189" s="208"/>
      <c r="D189" s="188" t="s">
        <v>210</v>
      </c>
      <c r="E189" s="209" t="s">
        <v>31</v>
      </c>
      <c r="F189" s="210" t="s">
        <v>211</v>
      </c>
      <c r="G189" s="208"/>
      <c r="H189" s="209" t="s">
        <v>31</v>
      </c>
      <c r="I189" s="211"/>
      <c r="J189" s="208"/>
      <c r="K189" s="208"/>
      <c r="L189" s="212"/>
      <c r="M189" s="213"/>
      <c r="N189" s="214"/>
      <c r="O189" s="214"/>
      <c r="P189" s="214"/>
      <c r="Q189" s="214"/>
      <c r="R189" s="214"/>
      <c r="S189" s="214"/>
      <c r="T189" s="215"/>
      <c r="AT189" s="216" t="s">
        <v>210</v>
      </c>
      <c r="AU189" s="216" t="s">
        <v>85</v>
      </c>
      <c r="AV189" s="13" t="s">
        <v>83</v>
      </c>
      <c r="AW189" s="13" t="s">
        <v>38</v>
      </c>
      <c r="AX189" s="13" t="s">
        <v>76</v>
      </c>
      <c r="AY189" s="216" t="s">
        <v>152</v>
      </c>
    </row>
    <row r="190" spans="1:65" s="13" customFormat="1" ht="10.199999999999999">
      <c r="B190" s="207"/>
      <c r="C190" s="208"/>
      <c r="D190" s="188" t="s">
        <v>210</v>
      </c>
      <c r="E190" s="209" t="s">
        <v>31</v>
      </c>
      <c r="F190" s="210" t="s">
        <v>212</v>
      </c>
      <c r="G190" s="208"/>
      <c r="H190" s="209" t="s">
        <v>31</v>
      </c>
      <c r="I190" s="211"/>
      <c r="J190" s="208"/>
      <c r="K190" s="208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210</v>
      </c>
      <c r="AU190" s="216" t="s">
        <v>85</v>
      </c>
      <c r="AV190" s="13" t="s">
        <v>83</v>
      </c>
      <c r="AW190" s="13" t="s">
        <v>38</v>
      </c>
      <c r="AX190" s="13" t="s">
        <v>76</v>
      </c>
      <c r="AY190" s="216" t="s">
        <v>152</v>
      </c>
    </row>
    <row r="191" spans="1:65" s="13" customFormat="1" ht="10.199999999999999">
      <c r="B191" s="207"/>
      <c r="C191" s="208"/>
      <c r="D191" s="188" t="s">
        <v>210</v>
      </c>
      <c r="E191" s="209" t="s">
        <v>31</v>
      </c>
      <c r="F191" s="210" t="s">
        <v>213</v>
      </c>
      <c r="G191" s="208"/>
      <c r="H191" s="209" t="s">
        <v>31</v>
      </c>
      <c r="I191" s="211"/>
      <c r="J191" s="208"/>
      <c r="K191" s="208"/>
      <c r="L191" s="212"/>
      <c r="M191" s="213"/>
      <c r="N191" s="214"/>
      <c r="O191" s="214"/>
      <c r="P191" s="214"/>
      <c r="Q191" s="214"/>
      <c r="R191" s="214"/>
      <c r="S191" s="214"/>
      <c r="T191" s="215"/>
      <c r="AT191" s="216" t="s">
        <v>210</v>
      </c>
      <c r="AU191" s="216" t="s">
        <v>85</v>
      </c>
      <c r="AV191" s="13" t="s">
        <v>83</v>
      </c>
      <c r="AW191" s="13" t="s">
        <v>38</v>
      </c>
      <c r="AX191" s="13" t="s">
        <v>76</v>
      </c>
      <c r="AY191" s="216" t="s">
        <v>152</v>
      </c>
    </row>
    <row r="192" spans="1:65" s="13" customFormat="1" ht="10.199999999999999">
      <c r="B192" s="207"/>
      <c r="C192" s="208"/>
      <c r="D192" s="188" t="s">
        <v>210</v>
      </c>
      <c r="E192" s="209" t="s">
        <v>31</v>
      </c>
      <c r="F192" s="210" t="s">
        <v>214</v>
      </c>
      <c r="G192" s="208"/>
      <c r="H192" s="209" t="s">
        <v>31</v>
      </c>
      <c r="I192" s="211"/>
      <c r="J192" s="208"/>
      <c r="K192" s="208"/>
      <c r="L192" s="212"/>
      <c r="M192" s="213"/>
      <c r="N192" s="214"/>
      <c r="O192" s="214"/>
      <c r="P192" s="214"/>
      <c r="Q192" s="214"/>
      <c r="R192" s="214"/>
      <c r="S192" s="214"/>
      <c r="T192" s="215"/>
      <c r="AT192" s="216" t="s">
        <v>210</v>
      </c>
      <c r="AU192" s="216" t="s">
        <v>85</v>
      </c>
      <c r="AV192" s="13" t="s">
        <v>83</v>
      </c>
      <c r="AW192" s="13" t="s">
        <v>38</v>
      </c>
      <c r="AX192" s="13" t="s">
        <v>76</v>
      </c>
      <c r="AY192" s="216" t="s">
        <v>152</v>
      </c>
    </row>
    <row r="193" spans="1:65" s="13" customFormat="1" ht="10.199999999999999">
      <c r="B193" s="207"/>
      <c r="C193" s="208"/>
      <c r="D193" s="188" t="s">
        <v>210</v>
      </c>
      <c r="E193" s="209" t="s">
        <v>31</v>
      </c>
      <c r="F193" s="210" t="s">
        <v>215</v>
      </c>
      <c r="G193" s="208"/>
      <c r="H193" s="209" t="s">
        <v>31</v>
      </c>
      <c r="I193" s="211"/>
      <c r="J193" s="208"/>
      <c r="K193" s="208"/>
      <c r="L193" s="212"/>
      <c r="M193" s="213"/>
      <c r="N193" s="214"/>
      <c r="O193" s="214"/>
      <c r="P193" s="214"/>
      <c r="Q193" s="214"/>
      <c r="R193" s="214"/>
      <c r="S193" s="214"/>
      <c r="T193" s="215"/>
      <c r="AT193" s="216" t="s">
        <v>210</v>
      </c>
      <c r="AU193" s="216" t="s">
        <v>85</v>
      </c>
      <c r="AV193" s="13" t="s">
        <v>83</v>
      </c>
      <c r="AW193" s="13" t="s">
        <v>38</v>
      </c>
      <c r="AX193" s="13" t="s">
        <v>76</v>
      </c>
      <c r="AY193" s="216" t="s">
        <v>152</v>
      </c>
    </row>
    <row r="194" spans="1:65" s="13" customFormat="1" ht="10.199999999999999">
      <c r="B194" s="207"/>
      <c r="C194" s="208"/>
      <c r="D194" s="188" t="s">
        <v>210</v>
      </c>
      <c r="E194" s="209" t="s">
        <v>31</v>
      </c>
      <c r="F194" s="210" t="s">
        <v>216</v>
      </c>
      <c r="G194" s="208"/>
      <c r="H194" s="209" t="s">
        <v>31</v>
      </c>
      <c r="I194" s="211"/>
      <c r="J194" s="208"/>
      <c r="K194" s="208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210</v>
      </c>
      <c r="AU194" s="216" t="s">
        <v>85</v>
      </c>
      <c r="AV194" s="13" t="s">
        <v>83</v>
      </c>
      <c r="AW194" s="13" t="s">
        <v>38</v>
      </c>
      <c r="AX194" s="13" t="s">
        <v>76</v>
      </c>
      <c r="AY194" s="216" t="s">
        <v>152</v>
      </c>
    </row>
    <row r="195" spans="1:65" s="13" customFormat="1" ht="10.199999999999999">
      <c r="B195" s="207"/>
      <c r="C195" s="208"/>
      <c r="D195" s="188" t="s">
        <v>210</v>
      </c>
      <c r="E195" s="209" t="s">
        <v>31</v>
      </c>
      <c r="F195" s="210" t="s">
        <v>217</v>
      </c>
      <c r="G195" s="208"/>
      <c r="H195" s="209" t="s">
        <v>31</v>
      </c>
      <c r="I195" s="211"/>
      <c r="J195" s="208"/>
      <c r="K195" s="208"/>
      <c r="L195" s="212"/>
      <c r="M195" s="213"/>
      <c r="N195" s="214"/>
      <c r="O195" s="214"/>
      <c r="P195" s="214"/>
      <c r="Q195" s="214"/>
      <c r="R195" s="214"/>
      <c r="S195" s="214"/>
      <c r="T195" s="215"/>
      <c r="AT195" s="216" t="s">
        <v>210</v>
      </c>
      <c r="AU195" s="216" t="s">
        <v>85</v>
      </c>
      <c r="AV195" s="13" t="s">
        <v>83</v>
      </c>
      <c r="AW195" s="13" t="s">
        <v>38</v>
      </c>
      <c r="AX195" s="13" t="s">
        <v>76</v>
      </c>
      <c r="AY195" s="216" t="s">
        <v>152</v>
      </c>
    </row>
    <row r="196" spans="1:65" s="13" customFormat="1" ht="10.199999999999999">
      <c r="B196" s="207"/>
      <c r="C196" s="208"/>
      <c r="D196" s="188" t="s">
        <v>210</v>
      </c>
      <c r="E196" s="209" t="s">
        <v>31</v>
      </c>
      <c r="F196" s="210" t="s">
        <v>229</v>
      </c>
      <c r="G196" s="208"/>
      <c r="H196" s="209" t="s">
        <v>31</v>
      </c>
      <c r="I196" s="211"/>
      <c r="J196" s="208"/>
      <c r="K196" s="208"/>
      <c r="L196" s="212"/>
      <c r="M196" s="213"/>
      <c r="N196" s="214"/>
      <c r="O196" s="214"/>
      <c r="P196" s="214"/>
      <c r="Q196" s="214"/>
      <c r="R196" s="214"/>
      <c r="S196" s="214"/>
      <c r="T196" s="215"/>
      <c r="AT196" s="216" t="s">
        <v>210</v>
      </c>
      <c r="AU196" s="216" t="s">
        <v>85</v>
      </c>
      <c r="AV196" s="13" t="s">
        <v>83</v>
      </c>
      <c r="AW196" s="13" t="s">
        <v>38</v>
      </c>
      <c r="AX196" s="13" t="s">
        <v>76</v>
      </c>
      <c r="AY196" s="216" t="s">
        <v>152</v>
      </c>
    </row>
    <row r="197" spans="1:65" s="13" customFormat="1" ht="10.199999999999999">
      <c r="B197" s="207"/>
      <c r="C197" s="208"/>
      <c r="D197" s="188" t="s">
        <v>210</v>
      </c>
      <c r="E197" s="209" t="s">
        <v>31</v>
      </c>
      <c r="F197" s="210" t="s">
        <v>257</v>
      </c>
      <c r="G197" s="208"/>
      <c r="H197" s="209" t="s">
        <v>31</v>
      </c>
      <c r="I197" s="211"/>
      <c r="J197" s="208"/>
      <c r="K197" s="208"/>
      <c r="L197" s="212"/>
      <c r="M197" s="213"/>
      <c r="N197" s="214"/>
      <c r="O197" s="214"/>
      <c r="P197" s="214"/>
      <c r="Q197" s="214"/>
      <c r="R197" s="214"/>
      <c r="S197" s="214"/>
      <c r="T197" s="215"/>
      <c r="AT197" s="216" t="s">
        <v>210</v>
      </c>
      <c r="AU197" s="216" t="s">
        <v>85</v>
      </c>
      <c r="AV197" s="13" t="s">
        <v>83</v>
      </c>
      <c r="AW197" s="13" t="s">
        <v>38</v>
      </c>
      <c r="AX197" s="13" t="s">
        <v>76</v>
      </c>
      <c r="AY197" s="216" t="s">
        <v>152</v>
      </c>
    </row>
    <row r="198" spans="1:65" s="13" customFormat="1" ht="10.199999999999999">
      <c r="B198" s="207"/>
      <c r="C198" s="208"/>
      <c r="D198" s="188" t="s">
        <v>210</v>
      </c>
      <c r="E198" s="209" t="s">
        <v>31</v>
      </c>
      <c r="F198" s="210" t="s">
        <v>252</v>
      </c>
      <c r="G198" s="208"/>
      <c r="H198" s="209" t="s">
        <v>31</v>
      </c>
      <c r="I198" s="211"/>
      <c r="J198" s="208"/>
      <c r="K198" s="208"/>
      <c r="L198" s="212"/>
      <c r="M198" s="213"/>
      <c r="N198" s="214"/>
      <c r="O198" s="214"/>
      <c r="P198" s="214"/>
      <c r="Q198" s="214"/>
      <c r="R198" s="214"/>
      <c r="S198" s="214"/>
      <c r="T198" s="215"/>
      <c r="AT198" s="216" t="s">
        <v>210</v>
      </c>
      <c r="AU198" s="216" t="s">
        <v>85</v>
      </c>
      <c r="AV198" s="13" t="s">
        <v>83</v>
      </c>
      <c r="AW198" s="13" t="s">
        <v>38</v>
      </c>
      <c r="AX198" s="13" t="s">
        <v>76</v>
      </c>
      <c r="AY198" s="216" t="s">
        <v>152</v>
      </c>
    </row>
    <row r="199" spans="1:65" s="14" customFormat="1" ht="10.199999999999999">
      <c r="B199" s="217"/>
      <c r="C199" s="218"/>
      <c r="D199" s="188" t="s">
        <v>210</v>
      </c>
      <c r="E199" s="219" t="s">
        <v>31</v>
      </c>
      <c r="F199" s="220" t="s">
        <v>253</v>
      </c>
      <c r="G199" s="218"/>
      <c r="H199" s="221">
        <v>15</v>
      </c>
      <c r="I199" s="222"/>
      <c r="J199" s="218"/>
      <c r="K199" s="218"/>
      <c r="L199" s="223"/>
      <c r="M199" s="224"/>
      <c r="N199" s="225"/>
      <c r="O199" s="225"/>
      <c r="P199" s="225"/>
      <c r="Q199" s="225"/>
      <c r="R199" s="225"/>
      <c r="S199" s="225"/>
      <c r="T199" s="226"/>
      <c r="AT199" s="227" t="s">
        <v>210</v>
      </c>
      <c r="AU199" s="227" t="s">
        <v>85</v>
      </c>
      <c r="AV199" s="14" t="s">
        <v>85</v>
      </c>
      <c r="AW199" s="14" t="s">
        <v>38</v>
      </c>
      <c r="AX199" s="14" t="s">
        <v>76</v>
      </c>
      <c r="AY199" s="227" t="s">
        <v>152</v>
      </c>
    </row>
    <row r="200" spans="1:65" s="15" customFormat="1" ht="10.199999999999999">
      <c r="B200" s="228"/>
      <c r="C200" s="229"/>
      <c r="D200" s="188" t="s">
        <v>210</v>
      </c>
      <c r="E200" s="230" t="s">
        <v>31</v>
      </c>
      <c r="F200" s="231" t="s">
        <v>223</v>
      </c>
      <c r="G200" s="229"/>
      <c r="H200" s="232">
        <v>15</v>
      </c>
      <c r="I200" s="233"/>
      <c r="J200" s="229"/>
      <c r="K200" s="229"/>
      <c r="L200" s="234"/>
      <c r="M200" s="235"/>
      <c r="N200" s="236"/>
      <c r="O200" s="236"/>
      <c r="P200" s="236"/>
      <c r="Q200" s="236"/>
      <c r="R200" s="236"/>
      <c r="S200" s="236"/>
      <c r="T200" s="237"/>
      <c r="AT200" s="238" t="s">
        <v>210</v>
      </c>
      <c r="AU200" s="238" t="s">
        <v>85</v>
      </c>
      <c r="AV200" s="15" t="s">
        <v>157</v>
      </c>
      <c r="AW200" s="15" t="s">
        <v>38</v>
      </c>
      <c r="AX200" s="15" t="s">
        <v>76</v>
      </c>
      <c r="AY200" s="238" t="s">
        <v>152</v>
      </c>
    </row>
    <row r="201" spans="1:65" s="14" customFormat="1" ht="10.199999999999999">
      <c r="B201" s="217"/>
      <c r="C201" s="218"/>
      <c r="D201" s="188" t="s">
        <v>210</v>
      </c>
      <c r="E201" s="219" t="s">
        <v>31</v>
      </c>
      <c r="F201" s="220" t="s">
        <v>258</v>
      </c>
      <c r="G201" s="218"/>
      <c r="H201" s="221">
        <v>17.25</v>
      </c>
      <c r="I201" s="222"/>
      <c r="J201" s="218"/>
      <c r="K201" s="218"/>
      <c r="L201" s="223"/>
      <c r="M201" s="224"/>
      <c r="N201" s="225"/>
      <c r="O201" s="225"/>
      <c r="P201" s="225"/>
      <c r="Q201" s="225"/>
      <c r="R201" s="225"/>
      <c r="S201" s="225"/>
      <c r="T201" s="226"/>
      <c r="AT201" s="227" t="s">
        <v>210</v>
      </c>
      <c r="AU201" s="227" t="s">
        <v>85</v>
      </c>
      <c r="AV201" s="14" t="s">
        <v>85</v>
      </c>
      <c r="AW201" s="14" t="s">
        <v>38</v>
      </c>
      <c r="AX201" s="14" t="s">
        <v>76</v>
      </c>
      <c r="AY201" s="227" t="s">
        <v>152</v>
      </c>
    </row>
    <row r="202" spans="1:65" s="15" customFormat="1" ht="10.199999999999999">
      <c r="B202" s="228"/>
      <c r="C202" s="229"/>
      <c r="D202" s="188" t="s">
        <v>210</v>
      </c>
      <c r="E202" s="230" t="s">
        <v>31</v>
      </c>
      <c r="F202" s="231" t="s">
        <v>223</v>
      </c>
      <c r="G202" s="229"/>
      <c r="H202" s="232">
        <v>17.25</v>
      </c>
      <c r="I202" s="233"/>
      <c r="J202" s="229"/>
      <c r="K202" s="229"/>
      <c r="L202" s="234"/>
      <c r="M202" s="235"/>
      <c r="N202" s="236"/>
      <c r="O202" s="236"/>
      <c r="P202" s="236"/>
      <c r="Q202" s="236"/>
      <c r="R202" s="236"/>
      <c r="S202" s="236"/>
      <c r="T202" s="237"/>
      <c r="AT202" s="238" t="s">
        <v>210</v>
      </c>
      <c r="AU202" s="238" t="s">
        <v>85</v>
      </c>
      <c r="AV202" s="15" t="s">
        <v>157</v>
      </c>
      <c r="AW202" s="15" t="s">
        <v>38</v>
      </c>
      <c r="AX202" s="15" t="s">
        <v>83</v>
      </c>
      <c r="AY202" s="238" t="s">
        <v>152</v>
      </c>
    </row>
    <row r="203" spans="1:65" s="2" customFormat="1" ht="16.5" customHeight="1">
      <c r="A203" s="38"/>
      <c r="B203" s="39"/>
      <c r="C203" s="175" t="s">
        <v>259</v>
      </c>
      <c r="D203" s="175" t="s">
        <v>153</v>
      </c>
      <c r="E203" s="176" t="s">
        <v>260</v>
      </c>
      <c r="F203" s="177" t="s">
        <v>261</v>
      </c>
      <c r="G203" s="178" t="s">
        <v>262</v>
      </c>
      <c r="H203" s="179">
        <v>10</v>
      </c>
      <c r="I203" s="180"/>
      <c r="J203" s="181">
        <f>ROUND(I203*H203,2)</f>
        <v>0</v>
      </c>
      <c r="K203" s="177" t="s">
        <v>31</v>
      </c>
      <c r="L203" s="43"/>
      <c r="M203" s="182" t="s">
        <v>31</v>
      </c>
      <c r="N203" s="183" t="s">
        <v>47</v>
      </c>
      <c r="O203" s="68"/>
      <c r="P203" s="184">
        <f>O203*H203</f>
        <v>0</v>
      </c>
      <c r="Q203" s="184">
        <v>0</v>
      </c>
      <c r="R203" s="184">
        <f>Q203*H203</f>
        <v>0</v>
      </c>
      <c r="S203" s="184">
        <v>0</v>
      </c>
      <c r="T203" s="185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186" t="s">
        <v>208</v>
      </c>
      <c r="AT203" s="186" t="s">
        <v>153</v>
      </c>
      <c r="AU203" s="186" t="s">
        <v>85</v>
      </c>
      <c r="AY203" s="20" t="s">
        <v>152</v>
      </c>
      <c r="BE203" s="187">
        <f>IF(N203="základní",J203,0)</f>
        <v>0</v>
      </c>
      <c r="BF203" s="187">
        <f>IF(N203="snížená",J203,0)</f>
        <v>0</v>
      </c>
      <c r="BG203" s="187">
        <f>IF(N203="zákl. přenesená",J203,0)</f>
        <v>0</v>
      </c>
      <c r="BH203" s="187">
        <f>IF(N203="sníž. přenesená",J203,0)</f>
        <v>0</v>
      </c>
      <c r="BI203" s="187">
        <f>IF(N203="nulová",J203,0)</f>
        <v>0</v>
      </c>
      <c r="BJ203" s="20" t="s">
        <v>83</v>
      </c>
      <c r="BK203" s="187">
        <f>ROUND(I203*H203,2)</f>
        <v>0</v>
      </c>
      <c r="BL203" s="20" t="s">
        <v>208</v>
      </c>
      <c r="BM203" s="186" t="s">
        <v>263</v>
      </c>
    </row>
    <row r="204" spans="1:65" s="13" customFormat="1" ht="20.399999999999999">
      <c r="B204" s="207"/>
      <c r="C204" s="208"/>
      <c r="D204" s="188" t="s">
        <v>210</v>
      </c>
      <c r="E204" s="209" t="s">
        <v>31</v>
      </c>
      <c r="F204" s="210" t="s">
        <v>211</v>
      </c>
      <c r="G204" s="208"/>
      <c r="H204" s="209" t="s">
        <v>31</v>
      </c>
      <c r="I204" s="211"/>
      <c r="J204" s="208"/>
      <c r="K204" s="208"/>
      <c r="L204" s="212"/>
      <c r="M204" s="213"/>
      <c r="N204" s="214"/>
      <c r="O204" s="214"/>
      <c r="P204" s="214"/>
      <c r="Q204" s="214"/>
      <c r="R204" s="214"/>
      <c r="S204" s="214"/>
      <c r="T204" s="215"/>
      <c r="AT204" s="216" t="s">
        <v>210</v>
      </c>
      <c r="AU204" s="216" t="s">
        <v>85</v>
      </c>
      <c r="AV204" s="13" t="s">
        <v>83</v>
      </c>
      <c r="AW204" s="13" t="s">
        <v>38</v>
      </c>
      <c r="AX204" s="13" t="s">
        <v>76</v>
      </c>
      <c r="AY204" s="216" t="s">
        <v>152</v>
      </c>
    </row>
    <row r="205" spans="1:65" s="13" customFormat="1" ht="10.199999999999999">
      <c r="B205" s="207"/>
      <c r="C205" s="208"/>
      <c r="D205" s="188" t="s">
        <v>210</v>
      </c>
      <c r="E205" s="209" t="s">
        <v>31</v>
      </c>
      <c r="F205" s="210" t="s">
        <v>212</v>
      </c>
      <c r="G205" s="208"/>
      <c r="H205" s="209" t="s">
        <v>31</v>
      </c>
      <c r="I205" s="211"/>
      <c r="J205" s="208"/>
      <c r="K205" s="208"/>
      <c r="L205" s="212"/>
      <c r="M205" s="213"/>
      <c r="N205" s="214"/>
      <c r="O205" s="214"/>
      <c r="P205" s="214"/>
      <c r="Q205" s="214"/>
      <c r="R205" s="214"/>
      <c r="S205" s="214"/>
      <c r="T205" s="215"/>
      <c r="AT205" s="216" t="s">
        <v>210</v>
      </c>
      <c r="AU205" s="216" t="s">
        <v>85</v>
      </c>
      <c r="AV205" s="13" t="s">
        <v>83</v>
      </c>
      <c r="AW205" s="13" t="s">
        <v>38</v>
      </c>
      <c r="AX205" s="13" t="s">
        <v>76</v>
      </c>
      <c r="AY205" s="216" t="s">
        <v>152</v>
      </c>
    </row>
    <row r="206" spans="1:65" s="13" customFormat="1" ht="10.199999999999999">
      <c r="B206" s="207"/>
      <c r="C206" s="208"/>
      <c r="D206" s="188" t="s">
        <v>210</v>
      </c>
      <c r="E206" s="209" t="s">
        <v>31</v>
      </c>
      <c r="F206" s="210" t="s">
        <v>213</v>
      </c>
      <c r="G206" s="208"/>
      <c r="H206" s="209" t="s">
        <v>31</v>
      </c>
      <c r="I206" s="211"/>
      <c r="J206" s="208"/>
      <c r="K206" s="208"/>
      <c r="L206" s="212"/>
      <c r="M206" s="213"/>
      <c r="N206" s="214"/>
      <c r="O206" s="214"/>
      <c r="P206" s="214"/>
      <c r="Q206" s="214"/>
      <c r="R206" s="214"/>
      <c r="S206" s="214"/>
      <c r="T206" s="215"/>
      <c r="AT206" s="216" t="s">
        <v>210</v>
      </c>
      <c r="AU206" s="216" t="s">
        <v>85</v>
      </c>
      <c r="AV206" s="13" t="s">
        <v>83</v>
      </c>
      <c r="AW206" s="13" t="s">
        <v>38</v>
      </c>
      <c r="AX206" s="13" t="s">
        <v>76</v>
      </c>
      <c r="AY206" s="216" t="s">
        <v>152</v>
      </c>
    </row>
    <row r="207" spans="1:65" s="13" customFormat="1" ht="10.199999999999999">
      <c r="B207" s="207"/>
      <c r="C207" s="208"/>
      <c r="D207" s="188" t="s">
        <v>210</v>
      </c>
      <c r="E207" s="209" t="s">
        <v>31</v>
      </c>
      <c r="F207" s="210" t="s">
        <v>214</v>
      </c>
      <c r="G207" s="208"/>
      <c r="H207" s="209" t="s">
        <v>31</v>
      </c>
      <c r="I207" s="211"/>
      <c r="J207" s="208"/>
      <c r="K207" s="208"/>
      <c r="L207" s="212"/>
      <c r="M207" s="213"/>
      <c r="N207" s="214"/>
      <c r="O207" s="214"/>
      <c r="P207" s="214"/>
      <c r="Q207" s="214"/>
      <c r="R207" s="214"/>
      <c r="S207" s="214"/>
      <c r="T207" s="215"/>
      <c r="AT207" s="216" t="s">
        <v>210</v>
      </c>
      <c r="AU207" s="216" t="s">
        <v>85</v>
      </c>
      <c r="AV207" s="13" t="s">
        <v>83</v>
      </c>
      <c r="AW207" s="13" t="s">
        <v>38</v>
      </c>
      <c r="AX207" s="13" t="s">
        <v>76</v>
      </c>
      <c r="AY207" s="216" t="s">
        <v>152</v>
      </c>
    </row>
    <row r="208" spans="1:65" s="13" customFormat="1" ht="10.199999999999999">
      <c r="B208" s="207"/>
      <c r="C208" s="208"/>
      <c r="D208" s="188" t="s">
        <v>210</v>
      </c>
      <c r="E208" s="209" t="s">
        <v>31</v>
      </c>
      <c r="F208" s="210" t="s">
        <v>215</v>
      </c>
      <c r="G208" s="208"/>
      <c r="H208" s="209" t="s">
        <v>31</v>
      </c>
      <c r="I208" s="211"/>
      <c r="J208" s="208"/>
      <c r="K208" s="208"/>
      <c r="L208" s="212"/>
      <c r="M208" s="213"/>
      <c r="N208" s="214"/>
      <c r="O208" s="214"/>
      <c r="P208" s="214"/>
      <c r="Q208" s="214"/>
      <c r="R208" s="214"/>
      <c r="S208" s="214"/>
      <c r="T208" s="215"/>
      <c r="AT208" s="216" t="s">
        <v>210</v>
      </c>
      <c r="AU208" s="216" t="s">
        <v>85</v>
      </c>
      <c r="AV208" s="13" t="s">
        <v>83</v>
      </c>
      <c r="AW208" s="13" t="s">
        <v>38</v>
      </c>
      <c r="AX208" s="13" t="s">
        <v>76</v>
      </c>
      <c r="AY208" s="216" t="s">
        <v>152</v>
      </c>
    </row>
    <row r="209" spans="1:65" s="13" customFormat="1" ht="10.199999999999999">
      <c r="B209" s="207"/>
      <c r="C209" s="208"/>
      <c r="D209" s="188" t="s">
        <v>210</v>
      </c>
      <c r="E209" s="209" t="s">
        <v>31</v>
      </c>
      <c r="F209" s="210" t="s">
        <v>216</v>
      </c>
      <c r="G209" s="208"/>
      <c r="H209" s="209" t="s">
        <v>31</v>
      </c>
      <c r="I209" s="211"/>
      <c r="J209" s="208"/>
      <c r="K209" s="208"/>
      <c r="L209" s="212"/>
      <c r="M209" s="213"/>
      <c r="N209" s="214"/>
      <c r="O209" s="214"/>
      <c r="P209" s="214"/>
      <c r="Q209" s="214"/>
      <c r="R209" s="214"/>
      <c r="S209" s="214"/>
      <c r="T209" s="215"/>
      <c r="AT209" s="216" t="s">
        <v>210</v>
      </c>
      <c r="AU209" s="216" t="s">
        <v>85</v>
      </c>
      <c r="AV209" s="13" t="s">
        <v>83</v>
      </c>
      <c r="AW209" s="13" t="s">
        <v>38</v>
      </c>
      <c r="AX209" s="13" t="s">
        <v>76</v>
      </c>
      <c r="AY209" s="216" t="s">
        <v>152</v>
      </c>
    </row>
    <row r="210" spans="1:65" s="13" customFormat="1" ht="10.199999999999999">
      <c r="B210" s="207"/>
      <c r="C210" s="208"/>
      <c r="D210" s="188" t="s">
        <v>210</v>
      </c>
      <c r="E210" s="209" t="s">
        <v>31</v>
      </c>
      <c r="F210" s="210" t="s">
        <v>217</v>
      </c>
      <c r="G210" s="208"/>
      <c r="H210" s="209" t="s">
        <v>31</v>
      </c>
      <c r="I210" s="211"/>
      <c r="J210" s="208"/>
      <c r="K210" s="208"/>
      <c r="L210" s="212"/>
      <c r="M210" s="213"/>
      <c r="N210" s="214"/>
      <c r="O210" s="214"/>
      <c r="P210" s="214"/>
      <c r="Q210" s="214"/>
      <c r="R210" s="214"/>
      <c r="S210" s="214"/>
      <c r="T210" s="215"/>
      <c r="AT210" s="216" t="s">
        <v>210</v>
      </c>
      <c r="AU210" s="216" t="s">
        <v>85</v>
      </c>
      <c r="AV210" s="13" t="s">
        <v>83</v>
      </c>
      <c r="AW210" s="13" t="s">
        <v>38</v>
      </c>
      <c r="AX210" s="13" t="s">
        <v>76</v>
      </c>
      <c r="AY210" s="216" t="s">
        <v>152</v>
      </c>
    </row>
    <row r="211" spans="1:65" s="13" customFormat="1" ht="10.199999999999999">
      <c r="B211" s="207"/>
      <c r="C211" s="208"/>
      <c r="D211" s="188" t="s">
        <v>210</v>
      </c>
      <c r="E211" s="209" t="s">
        <v>31</v>
      </c>
      <c r="F211" s="210" t="s">
        <v>218</v>
      </c>
      <c r="G211" s="208"/>
      <c r="H211" s="209" t="s">
        <v>31</v>
      </c>
      <c r="I211" s="211"/>
      <c r="J211" s="208"/>
      <c r="K211" s="208"/>
      <c r="L211" s="212"/>
      <c r="M211" s="213"/>
      <c r="N211" s="214"/>
      <c r="O211" s="214"/>
      <c r="P211" s="214"/>
      <c r="Q211" s="214"/>
      <c r="R211" s="214"/>
      <c r="S211" s="214"/>
      <c r="T211" s="215"/>
      <c r="AT211" s="216" t="s">
        <v>210</v>
      </c>
      <c r="AU211" s="216" t="s">
        <v>85</v>
      </c>
      <c r="AV211" s="13" t="s">
        <v>83</v>
      </c>
      <c r="AW211" s="13" t="s">
        <v>38</v>
      </c>
      <c r="AX211" s="13" t="s">
        <v>76</v>
      </c>
      <c r="AY211" s="216" t="s">
        <v>152</v>
      </c>
    </row>
    <row r="212" spans="1:65" s="13" customFormat="1" ht="10.199999999999999">
      <c r="B212" s="207"/>
      <c r="C212" s="208"/>
      <c r="D212" s="188" t="s">
        <v>210</v>
      </c>
      <c r="E212" s="209" t="s">
        <v>31</v>
      </c>
      <c r="F212" s="210" t="s">
        <v>264</v>
      </c>
      <c r="G212" s="208"/>
      <c r="H212" s="209" t="s">
        <v>31</v>
      </c>
      <c r="I212" s="211"/>
      <c r="J212" s="208"/>
      <c r="K212" s="208"/>
      <c r="L212" s="212"/>
      <c r="M212" s="213"/>
      <c r="N212" s="214"/>
      <c r="O212" s="214"/>
      <c r="P212" s="214"/>
      <c r="Q212" s="214"/>
      <c r="R212" s="214"/>
      <c r="S212" s="214"/>
      <c r="T212" s="215"/>
      <c r="AT212" s="216" t="s">
        <v>210</v>
      </c>
      <c r="AU212" s="216" t="s">
        <v>85</v>
      </c>
      <c r="AV212" s="13" t="s">
        <v>83</v>
      </c>
      <c r="AW212" s="13" t="s">
        <v>38</v>
      </c>
      <c r="AX212" s="13" t="s">
        <v>76</v>
      </c>
      <c r="AY212" s="216" t="s">
        <v>152</v>
      </c>
    </row>
    <row r="213" spans="1:65" s="14" customFormat="1" ht="10.199999999999999">
      <c r="B213" s="217"/>
      <c r="C213" s="218"/>
      <c r="D213" s="188" t="s">
        <v>210</v>
      </c>
      <c r="E213" s="219" t="s">
        <v>31</v>
      </c>
      <c r="F213" s="220" t="s">
        <v>222</v>
      </c>
      <c r="G213" s="218"/>
      <c r="H213" s="221">
        <v>10</v>
      </c>
      <c r="I213" s="222"/>
      <c r="J213" s="218"/>
      <c r="K213" s="218"/>
      <c r="L213" s="223"/>
      <c r="M213" s="224"/>
      <c r="N213" s="225"/>
      <c r="O213" s="225"/>
      <c r="P213" s="225"/>
      <c r="Q213" s="225"/>
      <c r="R213" s="225"/>
      <c r="S213" s="225"/>
      <c r="T213" s="226"/>
      <c r="AT213" s="227" t="s">
        <v>210</v>
      </c>
      <c r="AU213" s="227" t="s">
        <v>85</v>
      </c>
      <c r="AV213" s="14" t="s">
        <v>85</v>
      </c>
      <c r="AW213" s="14" t="s">
        <v>38</v>
      </c>
      <c r="AX213" s="14" t="s">
        <v>76</v>
      </c>
      <c r="AY213" s="227" t="s">
        <v>152</v>
      </c>
    </row>
    <row r="214" spans="1:65" s="15" customFormat="1" ht="10.199999999999999">
      <c r="B214" s="228"/>
      <c r="C214" s="229"/>
      <c r="D214" s="188" t="s">
        <v>210</v>
      </c>
      <c r="E214" s="230" t="s">
        <v>31</v>
      </c>
      <c r="F214" s="231" t="s">
        <v>223</v>
      </c>
      <c r="G214" s="229"/>
      <c r="H214" s="232">
        <v>10</v>
      </c>
      <c r="I214" s="233"/>
      <c r="J214" s="229"/>
      <c r="K214" s="229"/>
      <c r="L214" s="234"/>
      <c r="M214" s="235"/>
      <c r="N214" s="236"/>
      <c r="O214" s="236"/>
      <c r="P214" s="236"/>
      <c r="Q214" s="236"/>
      <c r="R214" s="236"/>
      <c r="S214" s="236"/>
      <c r="T214" s="237"/>
      <c r="AT214" s="238" t="s">
        <v>210</v>
      </c>
      <c r="AU214" s="238" t="s">
        <v>85</v>
      </c>
      <c r="AV214" s="15" t="s">
        <v>157</v>
      </c>
      <c r="AW214" s="15" t="s">
        <v>38</v>
      </c>
      <c r="AX214" s="15" t="s">
        <v>83</v>
      </c>
      <c r="AY214" s="238" t="s">
        <v>152</v>
      </c>
    </row>
    <row r="215" spans="1:65" s="2" customFormat="1" ht="16.5" customHeight="1">
      <c r="A215" s="38"/>
      <c r="B215" s="39"/>
      <c r="C215" s="239" t="s">
        <v>265</v>
      </c>
      <c r="D215" s="239" t="s">
        <v>224</v>
      </c>
      <c r="E215" s="240" t="s">
        <v>266</v>
      </c>
      <c r="F215" s="241" t="s">
        <v>267</v>
      </c>
      <c r="G215" s="242" t="s">
        <v>262</v>
      </c>
      <c r="H215" s="243">
        <v>10</v>
      </c>
      <c r="I215" s="244"/>
      <c r="J215" s="245">
        <f>ROUND(I215*H215,2)</f>
        <v>0</v>
      </c>
      <c r="K215" s="241" t="s">
        <v>31</v>
      </c>
      <c r="L215" s="246"/>
      <c r="M215" s="247" t="s">
        <v>31</v>
      </c>
      <c r="N215" s="248" t="s">
        <v>47</v>
      </c>
      <c r="O215" s="68"/>
      <c r="P215" s="184">
        <f>O215*H215</f>
        <v>0</v>
      </c>
      <c r="Q215" s="184">
        <v>0</v>
      </c>
      <c r="R215" s="184">
        <f>Q215*H215</f>
        <v>0</v>
      </c>
      <c r="S215" s="184">
        <v>0</v>
      </c>
      <c r="T215" s="185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186" t="s">
        <v>227</v>
      </c>
      <c r="AT215" s="186" t="s">
        <v>224</v>
      </c>
      <c r="AU215" s="186" t="s">
        <v>85</v>
      </c>
      <c r="AY215" s="20" t="s">
        <v>152</v>
      </c>
      <c r="BE215" s="187">
        <f>IF(N215="základní",J215,0)</f>
        <v>0</v>
      </c>
      <c r="BF215" s="187">
        <f>IF(N215="snížená",J215,0)</f>
        <v>0</v>
      </c>
      <c r="BG215" s="187">
        <f>IF(N215="zákl. přenesená",J215,0)</f>
        <v>0</v>
      </c>
      <c r="BH215" s="187">
        <f>IF(N215="sníž. přenesená",J215,0)</f>
        <v>0</v>
      </c>
      <c r="BI215" s="187">
        <f>IF(N215="nulová",J215,0)</f>
        <v>0</v>
      </c>
      <c r="BJ215" s="20" t="s">
        <v>83</v>
      </c>
      <c r="BK215" s="187">
        <f>ROUND(I215*H215,2)</f>
        <v>0</v>
      </c>
      <c r="BL215" s="20" t="s">
        <v>208</v>
      </c>
      <c r="BM215" s="186" t="s">
        <v>268</v>
      </c>
    </row>
    <row r="216" spans="1:65" s="2" customFormat="1" ht="33" customHeight="1">
      <c r="A216" s="38"/>
      <c r="B216" s="39"/>
      <c r="C216" s="175" t="s">
        <v>269</v>
      </c>
      <c r="D216" s="175" t="s">
        <v>153</v>
      </c>
      <c r="E216" s="176" t="s">
        <v>270</v>
      </c>
      <c r="F216" s="177" t="s">
        <v>271</v>
      </c>
      <c r="G216" s="178" t="s">
        <v>207</v>
      </c>
      <c r="H216" s="179">
        <v>10</v>
      </c>
      <c r="I216" s="180"/>
      <c r="J216" s="181">
        <f>ROUND(I216*H216,2)</f>
        <v>0</v>
      </c>
      <c r="K216" s="177" t="s">
        <v>31</v>
      </c>
      <c r="L216" s="43"/>
      <c r="M216" s="182" t="s">
        <v>31</v>
      </c>
      <c r="N216" s="183" t="s">
        <v>47</v>
      </c>
      <c r="O216" s="68"/>
      <c r="P216" s="184">
        <f>O216*H216</f>
        <v>0</v>
      </c>
      <c r="Q216" s="184">
        <v>0</v>
      </c>
      <c r="R216" s="184">
        <f>Q216*H216</f>
        <v>0</v>
      </c>
      <c r="S216" s="184">
        <v>0</v>
      </c>
      <c r="T216" s="185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186" t="s">
        <v>208</v>
      </c>
      <c r="AT216" s="186" t="s">
        <v>153</v>
      </c>
      <c r="AU216" s="186" t="s">
        <v>85</v>
      </c>
      <c r="AY216" s="20" t="s">
        <v>152</v>
      </c>
      <c r="BE216" s="187">
        <f>IF(N216="základní",J216,0)</f>
        <v>0</v>
      </c>
      <c r="BF216" s="187">
        <f>IF(N216="snížená",J216,0)</f>
        <v>0</v>
      </c>
      <c r="BG216" s="187">
        <f>IF(N216="zákl. přenesená",J216,0)</f>
        <v>0</v>
      </c>
      <c r="BH216" s="187">
        <f>IF(N216="sníž. přenesená",J216,0)</f>
        <v>0</v>
      </c>
      <c r="BI216" s="187">
        <f>IF(N216="nulová",J216,0)</f>
        <v>0</v>
      </c>
      <c r="BJ216" s="20" t="s">
        <v>83</v>
      </c>
      <c r="BK216" s="187">
        <f>ROUND(I216*H216,2)</f>
        <v>0</v>
      </c>
      <c r="BL216" s="20" t="s">
        <v>208</v>
      </c>
      <c r="BM216" s="186" t="s">
        <v>272</v>
      </c>
    </row>
    <row r="217" spans="1:65" s="13" customFormat="1" ht="20.399999999999999">
      <c r="B217" s="207"/>
      <c r="C217" s="208"/>
      <c r="D217" s="188" t="s">
        <v>210</v>
      </c>
      <c r="E217" s="209" t="s">
        <v>31</v>
      </c>
      <c r="F217" s="210" t="s">
        <v>211</v>
      </c>
      <c r="G217" s="208"/>
      <c r="H217" s="209" t="s">
        <v>31</v>
      </c>
      <c r="I217" s="211"/>
      <c r="J217" s="208"/>
      <c r="K217" s="208"/>
      <c r="L217" s="212"/>
      <c r="M217" s="213"/>
      <c r="N217" s="214"/>
      <c r="O217" s="214"/>
      <c r="P217" s="214"/>
      <c r="Q217" s="214"/>
      <c r="R217" s="214"/>
      <c r="S217" s="214"/>
      <c r="T217" s="215"/>
      <c r="AT217" s="216" t="s">
        <v>210</v>
      </c>
      <c r="AU217" s="216" t="s">
        <v>85</v>
      </c>
      <c r="AV217" s="13" t="s">
        <v>83</v>
      </c>
      <c r="AW217" s="13" t="s">
        <v>38</v>
      </c>
      <c r="AX217" s="13" t="s">
        <v>76</v>
      </c>
      <c r="AY217" s="216" t="s">
        <v>152</v>
      </c>
    </row>
    <row r="218" spans="1:65" s="13" customFormat="1" ht="10.199999999999999">
      <c r="B218" s="207"/>
      <c r="C218" s="208"/>
      <c r="D218" s="188" t="s">
        <v>210</v>
      </c>
      <c r="E218" s="209" t="s">
        <v>31</v>
      </c>
      <c r="F218" s="210" t="s">
        <v>212</v>
      </c>
      <c r="G218" s="208"/>
      <c r="H218" s="209" t="s">
        <v>31</v>
      </c>
      <c r="I218" s="211"/>
      <c r="J218" s="208"/>
      <c r="K218" s="208"/>
      <c r="L218" s="212"/>
      <c r="M218" s="213"/>
      <c r="N218" s="214"/>
      <c r="O218" s="214"/>
      <c r="P218" s="214"/>
      <c r="Q218" s="214"/>
      <c r="R218" s="214"/>
      <c r="S218" s="214"/>
      <c r="T218" s="215"/>
      <c r="AT218" s="216" t="s">
        <v>210</v>
      </c>
      <c r="AU218" s="216" t="s">
        <v>85</v>
      </c>
      <c r="AV218" s="13" t="s">
        <v>83</v>
      </c>
      <c r="AW218" s="13" t="s">
        <v>38</v>
      </c>
      <c r="AX218" s="13" t="s">
        <v>76</v>
      </c>
      <c r="AY218" s="216" t="s">
        <v>152</v>
      </c>
    </row>
    <row r="219" spans="1:65" s="13" customFormat="1" ht="10.199999999999999">
      <c r="B219" s="207"/>
      <c r="C219" s="208"/>
      <c r="D219" s="188" t="s">
        <v>210</v>
      </c>
      <c r="E219" s="209" t="s">
        <v>31</v>
      </c>
      <c r="F219" s="210" t="s">
        <v>213</v>
      </c>
      <c r="G219" s="208"/>
      <c r="H219" s="209" t="s">
        <v>31</v>
      </c>
      <c r="I219" s="211"/>
      <c r="J219" s="208"/>
      <c r="K219" s="208"/>
      <c r="L219" s="212"/>
      <c r="M219" s="213"/>
      <c r="N219" s="214"/>
      <c r="O219" s="214"/>
      <c r="P219" s="214"/>
      <c r="Q219" s="214"/>
      <c r="R219" s="214"/>
      <c r="S219" s="214"/>
      <c r="T219" s="215"/>
      <c r="AT219" s="216" t="s">
        <v>210</v>
      </c>
      <c r="AU219" s="216" t="s">
        <v>85</v>
      </c>
      <c r="AV219" s="13" t="s">
        <v>83</v>
      </c>
      <c r="AW219" s="13" t="s">
        <v>38</v>
      </c>
      <c r="AX219" s="13" t="s">
        <v>76</v>
      </c>
      <c r="AY219" s="216" t="s">
        <v>152</v>
      </c>
    </row>
    <row r="220" spans="1:65" s="13" customFormat="1" ht="10.199999999999999">
      <c r="B220" s="207"/>
      <c r="C220" s="208"/>
      <c r="D220" s="188" t="s">
        <v>210</v>
      </c>
      <c r="E220" s="209" t="s">
        <v>31</v>
      </c>
      <c r="F220" s="210" t="s">
        <v>214</v>
      </c>
      <c r="G220" s="208"/>
      <c r="H220" s="209" t="s">
        <v>31</v>
      </c>
      <c r="I220" s="211"/>
      <c r="J220" s="208"/>
      <c r="K220" s="208"/>
      <c r="L220" s="212"/>
      <c r="M220" s="213"/>
      <c r="N220" s="214"/>
      <c r="O220" s="214"/>
      <c r="P220" s="214"/>
      <c r="Q220" s="214"/>
      <c r="R220" s="214"/>
      <c r="S220" s="214"/>
      <c r="T220" s="215"/>
      <c r="AT220" s="216" t="s">
        <v>210</v>
      </c>
      <c r="AU220" s="216" t="s">
        <v>85</v>
      </c>
      <c r="AV220" s="13" t="s">
        <v>83</v>
      </c>
      <c r="AW220" s="13" t="s">
        <v>38</v>
      </c>
      <c r="AX220" s="13" t="s">
        <v>76</v>
      </c>
      <c r="AY220" s="216" t="s">
        <v>152</v>
      </c>
    </row>
    <row r="221" spans="1:65" s="13" customFormat="1" ht="10.199999999999999">
      <c r="B221" s="207"/>
      <c r="C221" s="208"/>
      <c r="D221" s="188" t="s">
        <v>210</v>
      </c>
      <c r="E221" s="209" t="s">
        <v>31</v>
      </c>
      <c r="F221" s="210" t="s">
        <v>215</v>
      </c>
      <c r="G221" s="208"/>
      <c r="H221" s="209" t="s">
        <v>31</v>
      </c>
      <c r="I221" s="211"/>
      <c r="J221" s="208"/>
      <c r="K221" s="208"/>
      <c r="L221" s="212"/>
      <c r="M221" s="213"/>
      <c r="N221" s="214"/>
      <c r="O221" s="214"/>
      <c r="P221" s="214"/>
      <c r="Q221" s="214"/>
      <c r="R221" s="214"/>
      <c r="S221" s="214"/>
      <c r="T221" s="215"/>
      <c r="AT221" s="216" t="s">
        <v>210</v>
      </c>
      <c r="AU221" s="216" t="s">
        <v>85</v>
      </c>
      <c r="AV221" s="13" t="s">
        <v>83</v>
      </c>
      <c r="AW221" s="13" t="s">
        <v>38</v>
      </c>
      <c r="AX221" s="13" t="s">
        <v>76</v>
      </c>
      <c r="AY221" s="216" t="s">
        <v>152</v>
      </c>
    </row>
    <row r="222" spans="1:65" s="13" customFormat="1" ht="10.199999999999999">
      <c r="B222" s="207"/>
      <c r="C222" s="208"/>
      <c r="D222" s="188" t="s">
        <v>210</v>
      </c>
      <c r="E222" s="209" t="s">
        <v>31</v>
      </c>
      <c r="F222" s="210" t="s">
        <v>216</v>
      </c>
      <c r="G222" s="208"/>
      <c r="H222" s="209" t="s">
        <v>31</v>
      </c>
      <c r="I222" s="211"/>
      <c r="J222" s="208"/>
      <c r="K222" s="208"/>
      <c r="L222" s="212"/>
      <c r="M222" s="213"/>
      <c r="N222" s="214"/>
      <c r="O222" s="214"/>
      <c r="P222" s="214"/>
      <c r="Q222" s="214"/>
      <c r="R222" s="214"/>
      <c r="S222" s="214"/>
      <c r="T222" s="215"/>
      <c r="AT222" s="216" t="s">
        <v>210</v>
      </c>
      <c r="AU222" s="216" t="s">
        <v>85</v>
      </c>
      <c r="AV222" s="13" t="s">
        <v>83</v>
      </c>
      <c r="AW222" s="13" t="s">
        <v>38</v>
      </c>
      <c r="AX222" s="13" t="s">
        <v>76</v>
      </c>
      <c r="AY222" s="216" t="s">
        <v>152</v>
      </c>
    </row>
    <row r="223" spans="1:65" s="13" customFormat="1" ht="10.199999999999999">
      <c r="B223" s="207"/>
      <c r="C223" s="208"/>
      <c r="D223" s="188" t="s">
        <v>210</v>
      </c>
      <c r="E223" s="209" t="s">
        <v>31</v>
      </c>
      <c r="F223" s="210" t="s">
        <v>217</v>
      </c>
      <c r="G223" s="208"/>
      <c r="H223" s="209" t="s">
        <v>31</v>
      </c>
      <c r="I223" s="211"/>
      <c r="J223" s="208"/>
      <c r="K223" s="208"/>
      <c r="L223" s="212"/>
      <c r="M223" s="213"/>
      <c r="N223" s="214"/>
      <c r="O223" s="214"/>
      <c r="P223" s="214"/>
      <c r="Q223" s="214"/>
      <c r="R223" s="214"/>
      <c r="S223" s="214"/>
      <c r="T223" s="215"/>
      <c r="AT223" s="216" t="s">
        <v>210</v>
      </c>
      <c r="AU223" s="216" t="s">
        <v>85</v>
      </c>
      <c r="AV223" s="13" t="s">
        <v>83</v>
      </c>
      <c r="AW223" s="13" t="s">
        <v>38</v>
      </c>
      <c r="AX223" s="13" t="s">
        <v>76</v>
      </c>
      <c r="AY223" s="216" t="s">
        <v>152</v>
      </c>
    </row>
    <row r="224" spans="1:65" s="13" customFormat="1" ht="10.199999999999999">
      <c r="B224" s="207"/>
      <c r="C224" s="208"/>
      <c r="D224" s="188" t="s">
        <v>210</v>
      </c>
      <c r="E224" s="209" t="s">
        <v>31</v>
      </c>
      <c r="F224" s="210" t="s">
        <v>218</v>
      </c>
      <c r="G224" s="208"/>
      <c r="H224" s="209" t="s">
        <v>31</v>
      </c>
      <c r="I224" s="211"/>
      <c r="J224" s="208"/>
      <c r="K224" s="208"/>
      <c r="L224" s="212"/>
      <c r="M224" s="213"/>
      <c r="N224" s="214"/>
      <c r="O224" s="214"/>
      <c r="P224" s="214"/>
      <c r="Q224" s="214"/>
      <c r="R224" s="214"/>
      <c r="S224" s="214"/>
      <c r="T224" s="215"/>
      <c r="AT224" s="216" t="s">
        <v>210</v>
      </c>
      <c r="AU224" s="216" t="s">
        <v>85</v>
      </c>
      <c r="AV224" s="13" t="s">
        <v>83</v>
      </c>
      <c r="AW224" s="13" t="s">
        <v>38</v>
      </c>
      <c r="AX224" s="13" t="s">
        <v>76</v>
      </c>
      <c r="AY224" s="216" t="s">
        <v>152</v>
      </c>
    </row>
    <row r="225" spans="1:65" s="13" customFormat="1" ht="10.199999999999999">
      <c r="B225" s="207"/>
      <c r="C225" s="208"/>
      <c r="D225" s="188" t="s">
        <v>210</v>
      </c>
      <c r="E225" s="209" t="s">
        <v>31</v>
      </c>
      <c r="F225" s="210" t="s">
        <v>219</v>
      </c>
      <c r="G225" s="208"/>
      <c r="H225" s="209" t="s">
        <v>31</v>
      </c>
      <c r="I225" s="211"/>
      <c r="J225" s="208"/>
      <c r="K225" s="208"/>
      <c r="L225" s="212"/>
      <c r="M225" s="213"/>
      <c r="N225" s="214"/>
      <c r="O225" s="214"/>
      <c r="P225" s="214"/>
      <c r="Q225" s="214"/>
      <c r="R225" s="214"/>
      <c r="S225" s="214"/>
      <c r="T225" s="215"/>
      <c r="AT225" s="216" t="s">
        <v>210</v>
      </c>
      <c r="AU225" s="216" t="s">
        <v>85</v>
      </c>
      <c r="AV225" s="13" t="s">
        <v>83</v>
      </c>
      <c r="AW225" s="13" t="s">
        <v>38</v>
      </c>
      <c r="AX225" s="13" t="s">
        <v>76</v>
      </c>
      <c r="AY225" s="216" t="s">
        <v>152</v>
      </c>
    </row>
    <row r="226" spans="1:65" s="13" customFormat="1" ht="10.199999999999999">
      <c r="B226" s="207"/>
      <c r="C226" s="208"/>
      <c r="D226" s="188" t="s">
        <v>210</v>
      </c>
      <c r="E226" s="209" t="s">
        <v>31</v>
      </c>
      <c r="F226" s="210" t="s">
        <v>220</v>
      </c>
      <c r="G226" s="208"/>
      <c r="H226" s="209" t="s">
        <v>31</v>
      </c>
      <c r="I226" s="211"/>
      <c r="J226" s="208"/>
      <c r="K226" s="208"/>
      <c r="L226" s="212"/>
      <c r="M226" s="213"/>
      <c r="N226" s="214"/>
      <c r="O226" s="214"/>
      <c r="P226" s="214"/>
      <c r="Q226" s="214"/>
      <c r="R226" s="214"/>
      <c r="S226" s="214"/>
      <c r="T226" s="215"/>
      <c r="AT226" s="216" t="s">
        <v>210</v>
      </c>
      <c r="AU226" s="216" t="s">
        <v>85</v>
      </c>
      <c r="AV226" s="13" t="s">
        <v>83</v>
      </c>
      <c r="AW226" s="13" t="s">
        <v>38</v>
      </c>
      <c r="AX226" s="13" t="s">
        <v>76</v>
      </c>
      <c r="AY226" s="216" t="s">
        <v>152</v>
      </c>
    </row>
    <row r="227" spans="1:65" s="13" customFormat="1" ht="10.199999999999999">
      <c r="B227" s="207"/>
      <c r="C227" s="208"/>
      <c r="D227" s="188" t="s">
        <v>210</v>
      </c>
      <c r="E227" s="209" t="s">
        <v>31</v>
      </c>
      <c r="F227" s="210" t="s">
        <v>221</v>
      </c>
      <c r="G227" s="208"/>
      <c r="H227" s="209" t="s">
        <v>31</v>
      </c>
      <c r="I227" s="211"/>
      <c r="J227" s="208"/>
      <c r="K227" s="208"/>
      <c r="L227" s="212"/>
      <c r="M227" s="213"/>
      <c r="N227" s="214"/>
      <c r="O227" s="214"/>
      <c r="P227" s="214"/>
      <c r="Q227" s="214"/>
      <c r="R227" s="214"/>
      <c r="S227" s="214"/>
      <c r="T227" s="215"/>
      <c r="AT227" s="216" t="s">
        <v>210</v>
      </c>
      <c r="AU227" s="216" t="s">
        <v>85</v>
      </c>
      <c r="AV227" s="13" t="s">
        <v>83</v>
      </c>
      <c r="AW227" s="13" t="s">
        <v>38</v>
      </c>
      <c r="AX227" s="13" t="s">
        <v>76</v>
      </c>
      <c r="AY227" s="216" t="s">
        <v>152</v>
      </c>
    </row>
    <row r="228" spans="1:65" s="14" customFormat="1" ht="10.199999999999999">
      <c r="B228" s="217"/>
      <c r="C228" s="218"/>
      <c r="D228" s="188" t="s">
        <v>210</v>
      </c>
      <c r="E228" s="219" t="s">
        <v>31</v>
      </c>
      <c r="F228" s="220" t="s">
        <v>222</v>
      </c>
      <c r="G228" s="218"/>
      <c r="H228" s="221">
        <v>10</v>
      </c>
      <c r="I228" s="222"/>
      <c r="J228" s="218"/>
      <c r="K228" s="218"/>
      <c r="L228" s="223"/>
      <c r="M228" s="224"/>
      <c r="N228" s="225"/>
      <c r="O228" s="225"/>
      <c r="P228" s="225"/>
      <c r="Q228" s="225"/>
      <c r="R228" s="225"/>
      <c r="S228" s="225"/>
      <c r="T228" s="226"/>
      <c r="AT228" s="227" t="s">
        <v>210</v>
      </c>
      <c r="AU228" s="227" t="s">
        <v>85</v>
      </c>
      <c r="AV228" s="14" t="s">
        <v>85</v>
      </c>
      <c r="AW228" s="14" t="s">
        <v>38</v>
      </c>
      <c r="AX228" s="14" t="s">
        <v>76</v>
      </c>
      <c r="AY228" s="227" t="s">
        <v>152</v>
      </c>
    </row>
    <row r="229" spans="1:65" s="15" customFormat="1" ht="10.199999999999999">
      <c r="B229" s="228"/>
      <c r="C229" s="229"/>
      <c r="D229" s="188" t="s">
        <v>210</v>
      </c>
      <c r="E229" s="230" t="s">
        <v>31</v>
      </c>
      <c r="F229" s="231" t="s">
        <v>223</v>
      </c>
      <c r="G229" s="229"/>
      <c r="H229" s="232">
        <v>10</v>
      </c>
      <c r="I229" s="233"/>
      <c r="J229" s="229"/>
      <c r="K229" s="229"/>
      <c r="L229" s="234"/>
      <c r="M229" s="235"/>
      <c r="N229" s="236"/>
      <c r="O229" s="236"/>
      <c r="P229" s="236"/>
      <c r="Q229" s="236"/>
      <c r="R229" s="236"/>
      <c r="S229" s="236"/>
      <c r="T229" s="237"/>
      <c r="AT229" s="238" t="s">
        <v>210</v>
      </c>
      <c r="AU229" s="238" t="s">
        <v>85</v>
      </c>
      <c r="AV229" s="15" t="s">
        <v>157</v>
      </c>
      <c r="AW229" s="15" t="s">
        <v>38</v>
      </c>
      <c r="AX229" s="15" t="s">
        <v>83</v>
      </c>
      <c r="AY229" s="238" t="s">
        <v>152</v>
      </c>
    </row>
    <row r="230" spans="1:65" s="2" customFormat="1" ht="24.15" customHeight="1">
      <c r="A230" s="38"/>
      <c r="B230" s="39"/>
      <c r="C230" s="175" t="s">
        <v>8</v>
      </c>
      <c r="D230" s="175" t="s">
        <v>153</v>
      </c>
      <c r="E230" s="176" t="s">
        <v>273</v>
      </c>
      <c r="F230" s="177" t="s">
        <v>274</v>
      </c>
      <c r="G230" s="178" t="s">
        <v>262</v>
      </c>
      <c r="H230" s="179">
        <v>10</v>
      </c>
      <c r="I230" s="180"/>
      <c r="J230" s="181">
        <f>ROUND(I230*H230,2)</f>
        <v>0</v>
      </c>
      <c r="K230" s="177" t="s">
        <v>31</v>
      </c>
      <c r="L230" s="43"/>
      <c r="M230" s="182" t="s">
        <v>31</v>
      </c>
      <c r="N230" s="183" t="s">
        <v>47</v>
      </c>
      <c r="O230" s="68"/>
      <c r="P230" s="184">
        <f>O230*H230</f>
        <v>0</v>
      </c>
      <c r="Q230" s="184">
        <v>0</v>
      </c>
      <c r="R230" s="184">
        <f>Q230*H230</f>
        <v>0</v>
      </c>
      <c r="S230" s="184">
        <v>0</v>
      </c>
      <c r="T230" s="185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186" t="s">
        <v>208</v>
      </c>
      <c r="AT230" s="186" t="s">
        <v>153</v>
      </c>
      <c r="AU230" s="186" t="s">
        <v>85</v>
      </c>
      <c r="AY230" s="20" t="s">
        <v>152</v>
      </c>
      <c r="BE230" s="187">
        <f>IF(N230="základní",J230,0)</f>
        <v>0</v>
      </c>
      <c r="BF230" s="187">
        <f>IF(N230="snížená",J230,0)</f>
        <v>0</v>
      </c>
      <c r="BG230" s="187">
        <f>IF(N230="zákl. přenesená",J230,0)</f>
        <v>0</v>
      </c>
      <c r="BH230" s="187">
        <f>IF(N230="sníž. přenesená",J230,0)</f>
        <v>0</v>
      </c>
      <c r="BI230" s="187">
        <f>IF(N230="nulová",J230,0)</f>
        <v>0</v>
      </c>
      <c r="BJ230" s="20" t="s">
        <v>83</v>
      </c>
      <c r="BK230" s="187">
        <f>ROUND(I230*H230,2)</f>
        <v>0</v>
      </c>
      <c r="BL230" s="20" t="s">
        <v>208</v>
      </c>
      <c r="BM230" s="186" t="s">
        <v>275</v>
      </c>
    </row>
    <row r="231" spans="1:65" s="13" customFormat="1" ht="20.399999999999999">
      <c r="B231" s="207"/>
      <c r="C231" s="208"/>
      <c r="D231" s="188" t="s">
        <v>210</v>
      </c>
      <c r="E231" s="209" t="s">
        <v>31</v>
      </c>
      <c r="F231" s="210" t="s">
        <v>211</v>
      </c>
      <c r="G231" s="208"/>
      <c r="H231" s="209" t="s">
        <v>31</v>
      </c>
      <c r="I231" s="211"/>
      <c r="J231" s="208"/>
      <c r="K231" s="208"/>
      <c r="L231" s="212"/>
      <c r="M231" s="213"/>
      <c r="N231" s="214"/>
      <c r="O231" s="214"/>
      <c r="P231" s="214"/>
      <c r="Q231" s="214"/>
      <c r="R231" s="214"/>
      <c r="S231" s="214"/>
      <c r="T231" s="215"/>
      <c r="AT231" s="216" t="s">
        <v>210</v>
      </c>
      <c r="AU231" s="216" t="s">
        <v>85</v>
      </c>
      <c r="AV231" s="13" t="s">
        <v>83</v>
      </c>
      <c r="AW231" s="13" t="s">
        <v>38</v>
      </c>
      <c r="AX231" s="13" t="s">
        <v>76</v>
      </c>
      <c r="AY231" s="216" t="s">
        <v>152</v>
      </c>
    </row>
    <row r="232" spans="1:65" s="13" customFormat="1" ht="10.199999999999999">
      <c r="B232" s="207"/>
      <c r="C232" s="208"/>
      <c r="D232" s="188" t="s">
        <v>210</v>
      </c>
      <c r="E232" s="209" t="s">
        <v>31</v>
      </c>
      <c r="F232" s="210" t="s">
        <v>212</v>
      </c>
      <c r="G232" s="208"/>
      <c r="H232" s="209" t="s">
        <v>31</v>
      </c>
      <c r="I232" s="211"/>
      <c r="J232" s="208"/>
      <c r="K232" s="208"/>
      <c r="L232" s="212"/>
      <c r="M232" s="213"/>
      <c r="N232" s="214"/>
      <c r="O232" s="214"/>
      <c r="P232" s="214"/>
      <c r="Q232" s="214"/>
      <c r="R232" s="214"/>
      <c r="S232" s="214"/>
      <c r="T232" s="215"/>
      <c r="AT232" s="216" t="s">
        <v>210</v>
      </c>
      <c r="AU232" s="216" t="s">
        <v>85</v>
      </c>
      <c r="AV232" s="13" t="s">
        <v>83</v>
      </c>
      <c r="AW232" s="13" t="s">
        <v>38</v>
      </c>
      <c r="AX232" s="13" t="s">
        <v>76</v>
      </c>
      <c r="AY232" s="216" t="s">
        <v>152</v>
      </c>
    </row>
    <row r="233" spans="1:65" s="13" customFormat="1" ht="10.199999999999999">
      <c r="B233" s="207"/>
      <c r="C233" s="208"/>
      <c r="D233" s="188" t="s">
        <v>210</v>
      </c>
      <c r="E233" s="209" t="s">
        <v>31</v>
      </c>
      <c r="F233" s="210" t="s">
        <v>213</v>
      </c>
      <c r="G233" s="208"/>
      <c r="H233" s="209" t="s">
        <v>31</v>
      </c>
      <c r="I233" s="211"/>
      <c r="J233" s="208"/>
      <c r="K233" s="208"/>
      <c r="L233" s="212"/>
      <c r="M233" s="213"/>
      <c r="N233" s="214"/>
      <c r="O233" s="214"/>
      <c r="P233" s="214"/>
      <c r="Q233" s="214"/>
      <c r="R233" s="214"/>
      <c r="S233" s="214"/>
      <c r="T233" s="215"/>
      <c r="AT233" s="216" t="s">
        <v>210</v>
      </c>
      <c r="AU233" s="216" t="s">
        <v>85</v>
      </c>
      <c r="AV233" s="13" t="s">
        <v>83</v>
      </c>
      <c r="AW233" s="13" t="s">
        <v>38</v>
      </c>
      <c r="AX233" s="13" t="s">
        <v>76</v>
      </c>
      <c r="AY233" s="216" t="s">
        <v>152</v>
      </c>
    </row>
    <row r="234" spans="1:65" s="13" customFormat="1" ht="10.199999999999999">
      <c r="B234" s="207"/>
      <c r="C234" s="208"/>
      <c r="D234" s="188" t="s">
        <v>210</v>
      </c>
      <c r="E234" s="209" t="s">
        <v>31</v>
      </c>
      <c r="F234" s="210" t="s">
        <v>214</v>
      </c>
      <c r="G234" s="208"/>
      <c r="H234" s="209" t="s">
        <v>31</v>
      </c>
      <c r="I234" s="211"/>
      <c r="J234" s="208"/>
      <c r="K234" s="208"/>
      <c r="L234" s="212"/>
      <c r="M234" s="213"/>
      <c r="N234" s="214"/>
      <c r="O234" s="214"/>
      <c r="P234" s="214"/>
      <c r="Q234" s="214"/>
      <c r="R234" s="214"/>
      <c r="S234" s="214"/>
      <c r="T234" s="215"/>
      <c r="AT234" s="216" t="s">
        <v>210</v>
      </c>
      <c r="AU234" s="216" t="s">
        <v>85</v>
      </c>
      <c r="AV234" s="13" t="s">
        <v>83</v>
      </c>
      <c r="AW234" s="13" t="s">
        <v>38</v>
      </c>
      <c r="AX234" s="13" t="s">
        <v>76</v>
      </c>
      <c r="AY234" s="216" t="s">
        <v>152</v>
      </c>
    </row>
    <row r="235" spans="1:65" s="13" customFormat="1" ht="10.199999999999999">
      <c r="B235" s="207"/>
      <c r="C235" s="208"/>
      <c r="D235" s="188" t="s">
        <v>210</v>
      </c>
      <c r="E235" s="209" t="s">
        <v>31</v>
      </c>
      <c r="F235" s="210" t="s">
        <v>215</v>
      </c>
      <c r="G235" s="208"/>
      <c r="H235" s="209" t="s">
        <v>31</v>
      </c>
      <c r="I235" s="211"/>
      <c r="J235" s="208"/>
      <c r="K235" s="208"/>
      <c r="L235" s="212"/>
      <c r="M235" s="213"/>
      <c r="N235" s="214"/>
      <c r="O235" s="214"/>
      <c r="P235" s="214"/>
      <c r="Q235" s="214"/>
      <c r="R235" s="214"/>
      <c r="S235" s="214"/>
      <c r="T235" s="215"/>
      <c r="AT235" s="216" t="s">
        <v>210</v>
      </c>
      <c r="AU235" s="216" t="s">
        <v>85</v>
      </c>
      <c r="AV235" s="13" t="s">
        <v>83</v>
      </c>
      <c r="AW235" s="13" t="s">
        <v>38</v>
      </c>
      <c r="AX235" s="13" t="s">
        <v>76</v>
      </c>
      <c r="AY235" s="216" t="s">
        <v>152</v>
      </c>
    </row>
    <row r="236" spans="1:65" s="13" customFormat="1" ht="10.199999999999999">
      <c r="B236" s="207"/>
      <c r="C236" s="208"/>
      <c r="D236" s="188" t="s">
        <v>210</v>
      </c>
      <c r="E236" s="209" t="s">
        <v>31</v>
      </c>
      <c r="F236" s="210" t="s">
        <v>216</v>
      </c>
      <c r="G236" s="208"/>
      <c r="H236" s="209" t="s">
        <v>31</v>
      </c>
      <c r="I236" s="211"/>
      <c r="J236" s="208"/>
      <c r="K236" s="208"/>
      <c r="L236" s="212"/>
      <c r="M236" s="213"/>
      <c r="N236" s="214"/>
      <c r="O236" s="214"/>
      <c r="P236" s="214"/>
      <c r="Q236" s="214"/>
      <c r="R236" s="214"/>
      <c r="S236" s="214"/>
      <c r="T236" s="215"/>
      <c r="AT236" s="216" t="s">
        <v>210</v>
      </c>
      <c r="AU236" s="216" t="s">
        <v>85</v>
      </c>
      <c r="AV236" s="13" t="s">
        <v>83</v>
      </c>
      <c r="AW236" s="13" t="s">
        <v>38</v>
      </c>
      <c r="AX236" s="13" t="s">
        <v>76</v>
      </c>
      <c r="AY236" s="216" t="s">
        <v>152</v>
      </c>
    </row>
    <row r="237" spans="1:65" s="13" customFormat="1" ht="10.199999999999999">
      <c r="B237" s="207"/>
      <c r="C237" s="208"/>
      <c r="D237" s="188" t="s">
        <v>210</v>
      </c>
      <c r="E237" s="209" t="s">
        <v>31</v>
      </c>
      <c r="F237" s="210" t="s">
        <v>217</v>
      </c>
      <c r="G237" s="208"/>
      <c r="H237" s="209" t="s">
        <v>31</v>
      </c>
      <c r="I237" s="211"/>
      <c r="J237" s="208"/>
      <c r="K237" s="208"/>
      <c r="L237" s="212"/>
      <c r="M237" s="213"/>
      <c r="N237" s="214"/>
      <c r="O237" s="214"/>
      <c r="P237" s="214"/>
      <c r="Q237" s="214"/>
      <c r="R237" s="214"/>
      <c r="S237" s="214"/>
      <c r="T237" s="215"/>
      <c r="AT237" s="216" t="s">
        <v>210</v>
      </c>
      <c r="AU237" s="216" t="s">
        <v>85</v>
      </c>
      <c r="AV237" s="13" t="s">
        <v>83</v>
      </c>
      <c r="AW237" s="13" t="s">
        <v>38</v>
      </c>
      <c r="AX237" s="13" t="s">
        <v>76</v>
      </c>
      <c r="AY237" s="216" t="s">
        <v>152</v>
      </c>
    </row>
    <row r="238" spans="1:65" s="13" customFormat="1" ht="10.199999999999999">
      <c r="B238" s="207"/>
      <c r="C238" s="208"/>
      <c r="D238" s="188" t="s">
        <v>210</v>
      </c>
      <c r="E238" s="209" t="s">
        <v>31</v>
      </c>
      <c r="F238" s="210" t="s">
        <v>276</v>
      </c>
      <c r="G238" s="208"/>
      <c r="H238" s="209" t="s">
        <v>31</v>
      </c>
      <c r="I238" s="211"/>
      <c r="J238" s="208"/>
      <c r="K238" s="208"/>
      <c r="L238" s="212"/>
      <c r="M238" s="213"/>
      <c r="N238" s="214"/>
      <c r="O238" s="214"/>
      <c r="P238" s="214"/>
      <c r="Q238" s="214"/>
      <c r="R238" s="214"/>
      <c r="S238" s="214"/>
      <c r="T238" s="215"/>
      <c r="AT238" s="216" t="s">
        <v>210</v>
      </c>
      <c r="AU238" s="216" t="s">
        <v>85</v>
      </c>
      <c r="AV238" s="13" t="s">
        <v>83</v>
      </c>
      <c r="AW238" s="13" t="s">
        <v>38</v>
      </c>
      <c r="AX238" s="13" t="s">
        <v>76</v>
      </c>
      <c r="AY238" s="216" t="s">
        <v>152</v>
      </c>
    </row>
    <row r="239" spans="1:65" s="13" customFormat="1" ht="10.199999999999999">
      <c r="B239" s="207"/>
      <c r="C239" s="208"/>
      <c r="D239" s="188" t="s">
        <v>210</v>
      </c>
      <c r="E239" s="209" t="s">
        <v>31</v>
      </c>
      <c r="F239" s="210" t="s">
        <v>277</v>
      </c>
      <c r="G239" s="208"/>
      <c r="H239" s="209" t="s">
        <v>31</v>
      </c>
      <c r="I239" s="211"/>
      <c r="J239" s="208"/>
      <c r="K239" s="208"/>
      <c r="L239" s="212"/>
      <c r="M239" s="213"/>
      <c r="N239" s="214"/>
      <c r="O239" s="214"/>
      <c r="P239" s="214"/>
      <c r="Q239" s="214"/>
      <c r="R239" s="214"/>
      <c r="S239" s="214"/>
      <c r="T239" s="215"/>
      <c r="AT239" s="216" t="s">
        <v>210</v>
      </c>
      <c r="AU239" s="216" t="s">
        <v>85</v>
      </c>
      <c r="AV239" s="13" t="s">
        <v>83</v>
      </c>
      <c r="AW239" s="13" t="s">
        <v>38</v>
      </c>
      <c r="AX239" s="13" t="s">
        <v>76</v>
      </c>
      <c r="AY239" s="216" t="s">
        <v>152</v>
      </c>
    </row>
    <row r="240" spans="1:65" s="14" customFormat="1" ht="10.199999999999999">
      <c r="B240" s="217"/>
      <c r="C240" s="218"/>
      <c r="D240" s="188" t="s">
        <v>210</v>
      </c>
      <c r="E240" s="219" t="s">
        <v>31</v>
      </c>
      <c r="F240" s="220" t="s">
        <v>222</v>
      </c>
      <c r="G240" s="218"/>
      <c r="H240" s="221">
        <v>10</v>
      </c>
      <c r="I240" s="222"/>
      <c r="J240" s="218"/>
      <c r="K240" s="218"/>
      <c r="L240" s="223"/>
      <c r="M240" s="224"/>
      <c r="N240" s="225"/>
      <c r="O240" s="225"/>
      <c r="P240" s="225"/>
      <c r="Q240" s="225"/>
      <c r="R240" s="225"/>
      <c r="S240" s="225"/>
      <c r="T240" s="226"/>
      <c r="AT240" s="227" t="s">
        <v>210</v>
      </c>
      <c r="AU240" s="227" t="s">
        <v>85</v>
      </c>
      <c r="AV240" s="14" t="s">
        <v>85</v>
      </c>
      <c r="AW240" s="14" t="s">
        <v>38</v>
      </c>
      <c r="AX240" s="14" t="s">
        <v>76</v>
      </c>
      <c r="AY240" s="227" t="s">
        <v>152</v>
      </c>
    </row>
    <row r="241" spans="1:65" s="15" customFormat="1" ht="10.199999999999999">
      <c r="B241" s="228"/>
      <c r="C241" s="229"/>
      <c r="D241" s="188" t="s">
        <v>210</v>
      </c>
      <c r="E241" s="230" t="s">
        <v>31</v>
      </c>
      <c r="F241" s="231" t="s">
        <v>223</v>
      </c>
      <c r="G241" s="229"/>
      <c r="H241" s="232">
        <v>10</v>
      </c>
      <c r="I241" s="233"/>
      <c r="J241" s="229"/>
      <c r="K241" s="229"/>
      <c r="L241" s="234"/>
      <c r="M241" s="235"/>
      <c r="N241" s="236"/>
      <c r="O241" s="236"/>
      <c r="P241" s="236"/>
      <c r="Q241" s="236"/>
      <c r="R241" s="236"/>
      <c r="S241" s="236"/>
      <c r="T241" s="237"/>
      <c r="AT241" s="238" t="s">
        <v>210</v>
      </c>
      <c r="AU241" s="238" t="s">
        <v>85</v>
      </c>
      <c r="AV241" s="15" t="s">
        <v>157</v>
      </c>
      <c r="AW241" s="15" t="s">
        <v>38</v>
      </c>
      <c r="AX241" s="15" t="s">
        <v>83</v>
      </c>
      <c r="AY241" s="238" t="s">
        <v>152</v>
      </c>
    </row>
    <row r="242" spans="1:65" s="2" customFormat="1" ht="21.75" customHeight="1">
      <c r="A242" s="38"/>
      <c r="B242" s="39"/>
      <c r="C242" s="175" t="s">
        <v>278</v>
      </c>
      <c r="D242" s="175" t="s">
        <v>153</v>
      </c>
      <c r="E242" s="176" t="s">
        <v>279</v>
      </c>
      <c r="F242" s="177" t="s">
        <v>280</v>
      </c>
      <c r="G242" s="178" t="s">
        <v>262</v>
      </c>
      <c r="H242" s="179">
        <v>1</v>
      </c>
      <c r="I242" s="180"/>
      <c r="J242" s="181">
        <f>ROUND(I242*H242,2)</f>
        <v>0</v>
      </c>
      <c r="K242" s="177" t="s">
        <v>31</v>
      </c>
      <c r="L242" s="43"/>
      <c r="M242" s="182" t="s">
        <v>31</v>
      </c>
      <c r="N242" s="183" t="s">
        <v>47</v>
      </c>
      <c r="O242" s="68"/>
      <c r="P242" s="184">
        <f>O242*H242</f>
        <v>0</v>
      </c>
      <c r="Q242" s="184">
        <v>0</v>
      </c>
      <c r="R242" s="184">
        <f>Q242*H242</f>
        <v>0</v>
      </c>
      <c r="S242" s="184">
        <v>0</v>
      </c>
      <c r="T242" s="185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186" t="s">
        <v>208</v>
      </c>
      <c r="AT242" s="186" t="s">
        <v>153</v>
      </c>
      <c r="AU242" s="186" t="s">
        <v>85</v>
      </c>
      <c r="AY242" s="20" t="s">
        <v>152</v>
      </c>
      <c r="BE242" s="187">
        <f>IF(N242="základní",J242,0)</f>
        <v>0</v>
      </c>
      <c r="BF242" s="187">
        <f>IF(N242="snížená",J242,0)</f>
        <v>0</v>
      </c>
      <c r="BG242" s="187">
        <f>IF(N242="zákl. přenesená",J242,0)</f>
        <v>0</v>
      </c>
      <c r="BH242" s="187">
        <f>IF(N242="sníž. přenesená",J242,0)</f>
        <v>0</v>
      </c>
      <c r="BI242" s="187">
        <f>IF(N242="nulová",J242,0)</f>
        <v>0</v>
      </c>
      <c r="BJ242" s="20" t="s">
        <v>83</v>
      </c>
      <c r="BK242" s="187">
        <f>ROUND(I242*H242,2)</f>
        <v>0</v>
      </c>
      <c r="BL242" s="20" t="s">
        <v>208</v>
      </c>
      <c r="BM242" s="186" t="s">
        <v>281</v>
      </c>
    </row>
    <row r="243" spans="1:65" s="13" customFormat="1" ht="20.399999999999999">
      <c r="B243" s="207"/>
      <c r="C243" s="208"/>
      <c r="D243" s="188" t="s">
        <v>210</v>
      </c>
      <c r="E243" s="209" t="s">
        <v>31</v>
      </c>
      <c r="F243" s="210" t="s">
        <v>211</v>
      </c>
      <c r="G243" s="208"/>
      <c r="H243" s="209" t="s">
        <v>31</v>
      </c>
      <c r="I243" s="211"/>
      <c r="J243" s="208"/>
      <c r="K243" s="208"/>
      <c r="L243" s="212"/>
      <c r="M243" s="213"/>
      <c r="N243" s="214"/>
      <c r="O243" s="214"/>
      <c r="P243" s="214"/>
      <c r="Q243" s="214"/>
      <c r="R243" s="214"/>
      <c r="S243" s="214"/>
      <c r="T243" s="215"/>
      <c r="AT243" s="216" t="s">
        <v>210</v>
      </c>
      <c r="AU243" s="216" t="s">
        <v>85</v>
      </c>
      <c r="AV243" s="13" t="s">
        <v>83</v>
      </c>
      <c r="AW243" s="13" t="s">
        <v>38</v>
      </c>
      <c r="AX243" s="13" t="s">
        <v>76</v>
      </c>
      <c r="AY243" s="216" t="s">
        <v>152</v>
      </c>
    </row>
    <row r="244" spans="1:65" s="13" customFormat="1" ht="10.199999999999999">
      <c r="B244" s="207"/>
      <c r="C244" s="208"/>
      <c r="D244" s="188" t="s">
        <v>210</v>
      </c>
      <c r="E244" s="209" t="s">
        <v>31</v>
      </c>
      <c r="F244" s="210" t="s">
        <v>212</v>
      </c>
      <c r="G244" s="208"/>
      <c r="H244" s="209" t="s">
        <v>31</v>
      </c>
      <c r="I244" s="211"/>
      <c r="J244" s="208"/>
      <c r="K244" s="208"/>
      <c r="L244" s="212"/>
      <c r="M244" s="213"/>
      <c r="N244" s="214"/>
      <c r="O244" s="214"/>
      <c r="P244" s="214"/>
      <c r="Q244" s="214"/>
      <c r="R244" s="214"/>
      <c r="S244" s="214"/>
      <c r="T244" s="215"/>
      <c r="AT244" s="216" t="s">
        <v>210</v>
      </c>
      <c r="AU244" s="216" t="s">
        <v>85</v>
      </c>
      <c r="AV244" s="13" t="s">
        <v>83</v>
      </c>
      <c r="AW244" s="13" t="s">
        <v>38</v>
      </c>
      <c r="AX244" s="13" t="s">
        <v>76</v>
      </c>
      <c r="AY244" s="216" t="s">
        <v>152</v>
      </c>
    </row>
    <row r="245" spans="1:65" s="13" customFormat="1" ht="10.199999999999999">
      <c r="B245" s="207"/>
      <c r="C245" s="208"/>
      <c r="D245" s="188" t="s">
        <v>210</v>
      </c>
      <c r="E245" s="209" t="s">
        <v>31</v>
      </c>
      <c r="F245" s="210" t="s">
        <v>213</v>
      </c>
      <c r="G245" s="208"/>
      <c r="H245" s="209" t="s">
        <v>31</v>
      </c>
      <c r="I245" s="211"/>
      <c r="J245" s="208"/>
      <c r="K245" s="208"/>
      <c r="L245" s="212"/>
      <c r="M245" s="213"/>
      <c r="N245" s="214"/>
      <c r="O245" s="214"/>
      <c r="P245" s="214"/>
      <c r="Q245" s="214"/>
      <c r="R245" s="214"/>
      <c r="S245" s="214"/>
      <c r="T245" s="215"/>
      <c r="AT245" s="216" t="s">
        <v>210</v>
      </c>
      <c r="AU245" s="216" t="s">
        <v>85</v>
      </c>
      <c r="AV245" s="13" t="s">
        <v>83</v>
      </c>
      <c r="AW245" s="13" t="s">
        <v>38</v>
      </c>
      <c r="AX245" s="13" t="s">
        <v>76</v>
      </c>
      <c r="AY245" s="216" t="s">
        <v>152</v>
      </c>
    </row>
    <row r="246" spans="1:65" s="13" customFormat="1" ht="10.199999999999999">
      <c r="B246" s="207"/>
      <c r="C246" s="208"/>
      <c r="D246" s="188" t="s">
        <v>210</v>
      </c>
      <c r="E246" s="209" t="s">
        <v>31</v>
      </c>
      <c r="F246" s="210" t="s">
        <v>214</v>
      </c>
      <c r="G246" s="208"/>
      <c r="H246" s="209" t="s">
        <v>31</v>
      </c>
      <c r="I246" s="211"/>
      <c r="J246" s="208"/>
      <c r="K246" s="208"/>
      <c r="L246" s="212"/>
      <c r="M246" s="213"/>
      <c r="N246" s="214"/>
      <c r="O246" s="214"/>
      <c r="P246" s="214"/>
      <c r="Q246" s="214"/>
      <c r="R246" s="214"/>
      <c r="S246" s="214"/>
      <c r="T246" s="215"/>
      <c r="AT246" s="216" t="s">
        <v>210</v>
      </c>
      <c r="AU246" s="216" t="s">
        <v>85</v>
      </c>
      <c r="AV246" s="13" t="s">
        <v>83</v>
      </c>
      <c r="AW246" s="13" t="s">
        <v>38</v>
      </c>
      <c r="AX246" s="13" t="s">
        <v>76</v>
      </c>
      <c r="AY246" s="216" t="s">
        <v>152</v>
      </c>
    </row>
    <row r="247" spans="1:65" s="13" customFormat="1" ht="10.199999999999999">
      <c r="B247" s="207"/>
      <c r="C247" s="208"/>
      <c r="D247" s="188" t="s">
        <v>210</v>
      </c>
      <c r="E247" s="209" t="s">
        <v>31</v>
      </c>
      <c r="F247" s="210" t="s">
        <v>215</v>
      </c>
      <c r="G247" s="208"/>
      <c r="H247" s="209" t="s">
        <v>31</v>
      </c>
      <c r="I247" s="211"/>
      <c r="J247" s="208"/>
      <c r="K247" s="208"/>
      <c r="L247" s="212"/>
      <c r="M247" s="213"/>
      <c r="N247" s="214"/>
      <c r="O247" s="214"/>
      <c r="P247" s="214"/>
      <c r="Q247" s="214"/>
      <c r="R247" s="214"/>
      <c r="S247" s="214"/>
      <c r="T247" s="215"/>
      <c r="AT247" s="216" t="s">
        <v>210</v>
      </c>
      <c r="AU247" s="216" t="s">
        <v>85</v>
      </c>
      <c r="AV247" s="13" t="s">
        <v>83</v>
      </c>
      <c r="AW247" s="13" t="s">
        <v>38</v>
      </c>
      <c r="AX247" s="13" t="s">
        <v>76</v>
      </c>
      <c r="AY247" s="216" t="s">
        <v>152</v>
      </c>
    </row>
    <row r="248" spans="1:65" s="13" customFormat="1" ht="10.199999999999999">
      <c r="B248" s="207"/>
      <c r="C248" s="208"/>
      <c r="D248" s="188" t="s">
        <v>210</v>
      </c>
      <c r="E248" s="209" t="s">
        <v>31</v>
      </c>
      <c r="F248" s="210" t="s">
        <v>216</v>
      </c>
      <c r="G248" s="208"/>
      <c r="H248" s="209" t="s">
        <v>31</v>
      </c>
      <c r="I248" s="211"/>
      <c r="J248" s="208"/>
      <c r="K248" s="208"/>
      <c r="L248" s="212"/>
      <c r="M248" s="213"/>
      <c r="N248" s="214"/>
      <c r="O248" s="214"/>
      <c r="P248" s="214"/>
      <c r="Q248" s="214"/>
      <c r="R248" s="214"/>
      <c r="S248" s="214"/>
      <c r="T248" s="215"/>
      <c r="AT248" s="216" t="s">
        <v>210</v>
      </c>
      <c r="AU248" s="216" t="s">
        <v>85</v>
      </c>
      <c r="AV248" s="13" t="s">
        <v>83</v>
      </c>
      <c r="AW248" s="13" t="s">
        <v>38</v>
      </c>
      <c r="AX248" s="13" t="s">
        <v>76</v>
      </c>
      <c r="AY248" s="216" t="s">
        <v>152</v>
      </c>
    </row>
    <row r="249" spans="1:65" s="13" customFormat="1" ht="10.199999999999999">
      <c r="B249" s="207"/>
      <c r="C249" s="208"/>
      <c r="D249" s="188" t="s">
        <v>210</v>
      </c>
      <c r="E249" s="209" t="s">
        <v>31</v>
      </c>
      <c r="F249" s="210" t="s">
        <v>217</v>
      </c>
      <c r="G249" s="208"/>
      <c r="H249" s="209" t="s">
        <v>31</v>
      </c>
      <c r="I249" s="211"/>
      <c r="J249" s="208"/>
      <c r="K249" s="208"/>
      <c r="L249" s="212"/>
      <c r="M249" s="213"/>
      <c r="N249" s="214"/>
      <c r="O249" s="214"/>
      <c r="P249" s="214"/>
      <c r="Q249" s="214"/>
      <c r="R249" s="214"/>
      <c r="S249" s="214"/>
      <c r="T249" s="215"/>
      <c r="AT249" s="216" t="s">
        <v>210</v>
      </c>
      <c r="AU249" s="216" t="s">
        <v>85</v>
      </c>
      <c r="AV249" s="13" t="s">
        <v>83</v>
      </c>
      <c r="AW249" s="13" t="s">
        <v>38</v>
      </c>
      <c r="AX249" s="13" t="s">
        <v>76</v>
      </c>
      <c r="AY249" s="216" t="s">
        <v>152</v>
      </c>
    </row>
    <row r="250" spans="1:65" s="13" customFormat="1" ht="10.199999999999999">
      <c r="B250" s="207"/>
      <c r="C250" s="208"/>
      <c r="D250" s="188" t="s">
        <v>210</v>
      </c>
      <c r="E250" s="209" t="s">
        <v>31</v>
      </c>
      <c r="F250" s="210" t="s">
        <v>218</v>
      </c>
      <c r="G250" s="208"/>
      <c r="H250" s="209" t="s">
        <v>31</v>
      </c>
      <c r="I250" s="211"/>
      <c r="J250" s="208"/>
      <c r="K250" s="208"/>
      <c r="L250" s="212"/>
      <c r="M250" s="213"/>
      <c r="N250" s="214"/>
      <c r="O250" s="214"/>
      <c r="P250" s="214"/>
      <c r="Q250" s="214"/>
      <c r="R250" s="214"/>
      <c r="S250" s="214"/>
      <c r="T250" s="215"/>
      <c r="AT250" s="216" t="s">
        <v>210</v>
      </c>
      <c r="AU250" s="216" t="s">
        <v>85</v>
      </c>
      <c r="AV250" s="13" t="s">
        <v>83</v>
      </c>
      <c r="AW250" s="13" t="s">
        <v>38</v>
      </c>
      <c r="AX250" s="13" t="s">
        <v>76</v>
      </c>
      <c r="AY250" s="216" t="s">
        <v>152</v>
      </c>
    </row>
    <row r="251" spans="1:65" s="13" customFormat="1" ht="10.199999999999999">
      <c r="B251" s="207"/>
      <c r="C251" s="208"/>
      <c r="D251" s="188" t="s">
        <v>210</v>
      </c>
      <c r="E251" s="209" t="s">
        <v>31</v>
      </c>
      <c r="F251" s="210" t="s">
        <v>282</v>
      </c>
      <c r="G251" s="208"/>
      <c r="H251" s="209" t="s">
        <v>31</v>
      </c>
      <c r="I251" s="211"/>
      <c r="J251" s="208"/>
      <c r="K251" s="208"/>
      <c r="L251" s="212"/>
      <c r="M251" s="213"/>
      <c r="N251" s="214"/>
      <c r="O251" s="214"/>
      <c r="P251" s="214"/>
      <c r="Q251" s="214"/>
      <c r="R251" s="214"/>
      <c r="S251" s="214"/>
      <c r="T251" s="215"/>
      <c r="AT251" s="216" t="s">
        <v>210</v>
      </c>
      <c r="AU251" s="216" t="s">
        <v>85</v>
      </c>
      <c r="AV251" s="13" t="s">
        <v>83</v>
      </c>
      <c r="AW251" s="13" t="s">
        <v>38</v>
      </c>
      <c r="AX251" s="13" t="s">
        <v>76</v>
      </c>
      <c r="AY251" s="216" t="s">
        <v>152</v>
      </c>
    </row>
    <row r="252" spans="1:65" s="13" customFormat="1" ht="10.199999999999999">
      <c r="B252" s="207"/>
      <c r="C252" s="208"/>
      <c r="D252" s="188" t="s">
        <v>210</v>
      </c>
      <c r="E252" s="209" t="s">
        <v>31</v>
      </c>
      <c r="F252" s="210" t="s">
        <v>283</v>
      </c>
      <c r="G252" s="208"/>
      <c r="H252" s="209" t="s">
        <v>31</v>
      </c>
      <c r="I252" s="211"/>
      <c r="J252" s="208"/>
      <c r="K252" s="208"/>
      <c r="L252" s="212"/>
      <c r="M252" s="213"/>
      <c r="N252" s="214"/>
      <c r="O252" s="214"/>
      <c r="P252" s="214"/>
      <c r="Q252" s="214"/>
      <c r="R252" s="214"/>
      <c r="S252" s="214"/>
      <c r="T252" s="215"/>
      <c r="AT252" s="216" t="s">
        <v>210</v>
      </c>
      <c r="AU252" s="216" t="s">
        <v>85</v>
      </c>
      <c r="AV252" s="13" t="s">
        <v>83</v>
      </c>
      <c r="AW252" s="13" t="s">
        <v>38</v>
      </c>
      <c r="AX252" s="13" t="s">
        <v>76</v>
      </c>
      <c r="AY252" s="216" t="s">
        <v>152</v>
      </c>
    </row>
    <row r="253" spans="1:65" s="13" customFormat="1" ht="10.199999999999999">
      <c r="B253" s="207"/>
      <c r="C253" s="208"/>
      <c r="D253" s="188" t="s">
        <v>210</v>
      </c>
      <c r="E253" s="209" t="s">
        <v>31</v>
      </c>
      <c r="F253" s="210" t="s">
        <v>284</v>
      </c>
      <c r="G253" s="208"/>
      <c r="H253" s="209" t="s">
        <v>31</v>
      </c>
      <c r="I253" s="211"/>
      <c r="J253" s="208"/>
      <c r="K253" s="208"/>
      <c r="L253" s="212"/>
      <c r="M253" s="213"/>
      <c r="N253" s="214"/>
      <c r="O253" s="214"/>
      <c r="P253" s="214"/>
      <c r="Q253" s="214"/>
      <c r="R253" s="214"/>
      <c r="S253" s="214"/>
      <c r="T253" s="215"/>
      <c r="AT253" s="216" t="s">
        <v>210</v>
      </c>
      <c r="AU253" s="216" t="s">
        <v>85</v>
      </c>
      <c r="AV253" s="13" t="s">
        <v>83</v>
      </c>
      <c r="AW253" s="13" t="s">
        <v>38</v>
      </c>
      <c r="AX253" s="13" t="s">
        <v>76</v>
      </c>
      <c r="AY253" s="216" t="s">
        <v>152</v>
      </c>
    </row>
    <row r="254" spans="1:65" s="13" customFormat="1" ht="10.199999999999999">
      <c r="B254" s="207"/>
      <c r="C254" s="208"/>
      <c r="D254" s="188" t="s">
        <v>210</v>
      </c>
      <c r="E254" s="209" t="s">
        <v>31</v>
      </c>
      <c r="F254" s="210" t="s">
        <v>285</v>
      </c>
      <c r="G254" s="208"/>
      <c r="H254" s="209" t="s">
        <v>31</v>
      </c>
      <c r="I254" s="211"/>
      <c r="J254" s="208"/>
      <c r="K254" s="208"/>
      <c r="L254" s="212"/>
      <c r="M254" s="213"/>
      <c r="N254" s="214"/>
      <c r="O254" s="214"/>
      <c r="P254" s="214"/>
      <c r="Q254" s="214"/>
      <c r="R254" s="214"/>
      <c r="S254" s="214"/>
      <c r="T254" s="215"/>
      <c r="AT254" s="216" t="s">
        <v>210</v>
      </c>
      <c r="AU254" s="216" t="s">
        <v>85</v>
      </c>
      <c r="AV254" s="13" t="s">
        <v>83</v>
      </c>
      <c r="AW254" s="13" t="s">
        <v>38</v>
      </c>
      <c r="AX254" s="13" t="s">
        <v>76</v>
      </c>
      <c r="AY254" s="216" t="s">
        <v>152</v>
      </c>
    </row>
    <row r="255" spans="1:65" s="13" customFormat="1" ht="10.199999999999999">
      <c r="B255" s="207"/>
      <c r="C255" s="208"/>
      <c r="D255" s="188" t="s">
        <v>210</v>
      </c>
      <c r="E255" s="209" t="s">
        <v>31</v>
      </c>
      <c r="F255" s="210" t="s">
        <v>286</v>
      </c>
      <c r="G255" s="208"/>
      <c r="H255" s="209" t="s">
        <v>31</v>
      </c>
      <c r="I255" s="211"/>
      <c r="J255" s="208"/>
      <c r="K255" s="208"/>
      <c r="L255" s="212"/>
      <c r="M255" s="213"/>
      <c r="N255" s="214"/>
      <c r="O255" s="214"/>
      <c r="P255" s="214"/>
      <c r="Q255" s="214"/>
      <c r="R255" s="214"/>
      <c r="S255" s="214"/>
      <c r="T255" s="215"/>
      <c r="AT255" s="216" t="s">
        <v>210</v>
      </c>
      <c r="AU255" s="216" t="s">
        <v>85</v>
      </c>
      <c r="AV255" s="13" t="s">
        <v>83</v>
      </c>
      <c r="AW255" s="13" t="s">
        <v>38</v>
      </c>
      <c r="AX255" s="13" t="s">
        <v>76</v>
      </c>
      <c r="AY255" s="216" t="s">
        <v>152</v>
      </c>
    </row>
    <row r="256" spans="1:65" s="13" customFormat="1" ht="10.199999999999999">
      <c r="B256" s="207"/>
      <c r="C256" s="208"/>
      <c r="D256" s="188" t="s">
        <v>210</v>
      </c>
      <c r="E256" s="209" t="s">
        <v>31</v>
      </c>
      <c r="F256" s="210" t="s">
        <v>287</v>
      </c>
      <c r="G256" s="208"/>
      <c r="H256" s="209" t="s">
        <v>31</v>
      </c>
      <c r="I256" s="211"/>
      <c r="J256" s="208"/>
      <c r="K256" s="208"/>
      <c r="L256" s="212"/>
      <c r="M256" s="213"/>
      <c r="N256" s="214"/>
      <c r="O256" s="214"/>
      <c r="P256" s="214"/>
      <c r="Q256" s="214"/>
      <c r="R256" s="214"/>
      <c r="S256" s="214"/>
      <c r="T256" s="215"/>
      <c r="AT256" s="216" t="s">
        <v>210</v>
      </c>
      <c r="AU256" s="216" t="s">
        <v>85</v>
      </c>
      <c r="AV256" s="13" t="s">
        <v>83</v>
      </c>
      <c r="AW256" s="13" t="s">
        <v>38</v>
      </c>
      <c r="AX256" s="13" t="s">
        <v>76</v>
      </c>
      <c r="AY256" s="216" t="s">
        <v>152</v>
      </c>
    </row>
    <row r="257" spans="1:65" s="13" customFormat="1" ht="10.199999999999999">
      <c r="B257" s="207"/>
      <c r="C257" s="208"/>
      <c r="D257" s="188" t="s">
        <v>210</v>
      </c>
      <c r="E257" s="209" t="s">
        <v>31</v>
      </c>
      <c r="F257" s="210" t="s">
        <v>288</v>
      </c>
      <c r="G257" s="208"/>
      <c r="H257" s="209" t="s">
        <v>31</v>
      </c>
      <c r="I257" s="211"/>
      <c r="J257" s="208"/>
      <c r="K257" s="208"/>
      <c r="L257" s="212"/>
      <c r="M257" s="213"/>
      <c r="N257" s="214"/>
      <c r="O257" s="214"/>
      <c r="P257" s="214"/>
      <c r="Q257" s="214"/>
      <c r="R257" s="214"/>
      <c r="S257" s="214"/>
      <c r="T257" s="215"/>
      <c r="AT257" s="216" t="s">
        <v>210</v>
      </c>
      <c r="AU257" s="216" t="s">
        <v>85</v>
      </c>
      <c r="AV257" s="13" t="s">
        <v>83</v>
      </c>
      <c r="AW257" s="13" t="s">
        <v>38</v>
      </c>
      <c r="AX257" s="13" t="s">
        <v>76</v>
      </c>
      <c r="AY257" s="216" t="s">
        <v>152</v>
      </c>
    </row>
    <row r="258" spans="1:65" s="13" customFormat="1" ht="10.199999999999999">
      <c r="B258" s="207"/>
      <c r="C258" s="208"/>
      <c r="D258" s="188" t="s">
        <v>210</v>
      </c>
      <c r="E258" s="209" t="s">
        <v>31</v>
      </c>
      <c r="F258" s="210" t="s">
        <v>289</v>
      </c>
      <c r="G258" s="208"/>
      <c r="H258" s="209" t="s">
        <v>31</v>
      </c>
      <c r="I258" s="211"/>
      <c r="J258" s="208"/>
      <c r="K258" s="208"/>
      <c r="L258" s="212"/>
      <c r="M258" s="213"/>
      <c r="N258" s="214"/>
      <c r="O258" s="214"/>
      <c r="P258" s="214"/>
      <c r="Q258" s="214"/>
      <c r="R258" s="214"/>
      <c r="S258" s="214"/>
      <c r="T258" s="215"/>
      <c r="AT258" s="216" t="s">
        <v>210</v>
      </c>
      <c r="AU258" s="216" t="s">
        <v>85</v>
      </c>
      <c r="AV258" s="13" t="s">
        <v>83</v>
      </c>
      <c r="AW258" s="13" t="s">
        <v>38</v>
      </c>
      <c r="AX258" s="13" t="s">
        <v>76</v>
      </c>
      <c r="AY258" s="216" t="s">
        <v>152</v>
      </c>
    </row>
    <row r="259" spans="1:65" s="13" customFormat="1" ht="10.199999999999999">
      <c r="B259" s="207"/>
      <c r="C259" s="208"/>
      <c r="D259" s="188" t="s">
        <v>210</v>
      </c>
      <c r="E259" s="209" t="s">
        <v>31</v>
      </c>
      <c r="F259" s="210" t="s">
        <v>290</v>
      </c>
      <c r="G259" s="208"/>
      <c r="H259" s="209" t="s">
        <v>31</v>
      </c>
      <c r="I259" s="211"/>
      <c r="J259" s="208"/>
      <c r="K259" s="208"/>
      <c r="L259" s="212"/>
      <c r="M259" s="213"/>
      <c r="N259" s="214"/>
      <c r="O259" s="214"/>
      <c r="P259" s="214"/>
      <c r="Q259" s="214"/>
      <c r="R259" s="214"/>
      <c r="S259" s="214"/>
      <c r="T259" s="215"/>
      <c r="AT259" s="216" t="s">
        <v>210</v>
      </c>
      <c r="AU259" s="216" t="s">
        <v>85</v>
      </c>
      <c r="AV259" s="13" t="s">
        <v>83</v>
      </c>
      <c r="AW259" s="13" t="s">
        <v>38</v>
      </c>
      <c r="AX259" s="13" t="s">
        <v>76</v>
      </c>
      <c r="AY259" s="216" t="s">
        <v>152</v>
      </c>
    </row>
    <row r="260" spans="1:65" s="13" customFormat="1" ht="10.199999999999999">
      <c r="B260" s="207"/>
      <c r="C260" s="208"/>
      <c r="D260" s="188" t="s">
        <v>210</v>
      </c>
      <c r="E260" s="209" t="s">
        <v>31</v>
      </c>
      <c r="F260" s="210" t="s">
        <v>291</v>
      </c>
      <c r="G260" s="208"/>
      <c r="H260" s="209" t="s">
        <v>31</v>
      </c>
      <c r="I260" s="211"/>
      <c r="J260" s="208"/>
      <c r="K260" s="208"/>
      <c r="L260" s="212"/>
      <c r="M260" s="213"/>
      <c r="N260" s="214"/>
      <c r="O260" s="214"/>
      <c r="P260" s="214"/>
      <c r="Q260" s="214"/>
      <c r="R260" s="214"/>
      <c r="S260" s="214"/>
      <c r="T260" s="215"/>
      <c r="AT260" s="216" t="s">
        <v>210</v>
      </c>
      <c r="AU260" s="216" t="s">
        <v>85</v>
      </c>
      <c r="AV260" s="13" t="s">
        <v>83</v>
      </c>
      <c r="AW260" s="13" t="s">
        <v>38</v>
      </c>
      <c r="AX260" s="13" t="s">
        <v>76</v>
      </c>
      <c r="AY260" s="216" t="s">
        <v>152</v>
      </c>
    </row>
    <row r="261" spans="1:65" s="13" customFormat="1" ht="10.199999999999999">
      <c r="B261" s="207"/>
      <c r="C261" s="208"/>
      <c r="D261" s="188" t="s">
        <v>210</v>
      </c>
      <c r="E261" s="209" t="s">
        <v>31</v>
      </c>
      <c r="F261" s="210" t="s">
        <v>292</v>
      </c>
      <c r="G261" s="208"/>
      <c r="H261" s="209" t="s">
        <v>31</v>
      </c>
      <c r="I261" s="211"/>
      <c r="J261" s="208"/>
      <c r="K261" s="208"/>
      <c r="L261" s="212"/>
      <c r="M261" s="213"/>
      <c r="N261" s="214"/>
      <c r="O261" s="214"/>
      <c r="P261" s="214"/>
      <c r="Q261" s="214"/>
      <c r="R261" s="214"/>
      <c r="S261" s="214"/>
      <c r="T261" s="215"/>
      <c r="AT261" s="216" t="s">
        <v>210</v>
      </c>
      <c r="AU261" s="216" t="s">
        <v>85</v>
      </c>
      <c r="AV261" s="13" t="s">
        <v>83</v>
      </c>
      <c r="AW261" s="13" t="s">
        <v>38</v>
      </c>
      <c r="AX261" s="13" t="s">
        <v>76</v>
      </c>
      <c r="AY261" s="216" t="s">
        <v>152</v>
      </c>
    </row>
    <row r="262" spans="1:65" s="14" customFormat="1" ht="10.199999999999999">
      <c r="B262" s="217"/>
      <c r="C262" s="218"/>
      <c r="D262" s="188" t="s">
        <v>210</v>
      </c>
      <c r="E262" s="219" t="s">
        <v>31</v>
      </c>
      <c r="F262" s="220" t="s">
        <v>293</v>
      </c>
      <c r="G262" s="218"/>
      <c r="H262" s="221">
        <v>1</v>
      </c>
      <c r="I262" s="222"/>
      <c r="J262" s="218"/>
      <c r="K262" s="218"/>
      <c r="L262" s="223"/>
      <c r="M262" s="224"/>
      <c r="N262" s="225"/>
      <c r="O262" s="225"/>
      <c r="P262" s="225"/>
      <c r="Q262" s="225"/>
      <c r="R262" s="225"/>
      <c r="S262" s="225"/>
      <c r="T262" s="226"/>
      <c r="AT262" s="227" t="s">
        <v>210</v>
      </c>
      <c r="AU262" s="227" t="s">
        <v>85</v>
      </c>
      <c r="AV262" s="14" t="s">
        <v>85</v>
      </c>
      <c r="AW262" s="14" t="s">
        <v>38</v>
      </c>
      <c r="AX262" s="14" t="s">
        <v>76</v>
      </c>
      <c r="AY262" s="227" t="s">
        <v>152</v>
      </c>
    </row>
    <row r="263" spans="1:65" s="15" customFormat="1" ht="10.199999999999999">
      <c r="B263" s="228"/>
      <c r="C263" s="229"/>
      <c r="D263" s="188" t="s">
        <v>210</v>
      </c>
      <c r="E263" s="230" t="s">
        <v>31</v>
      </c>
      <c r="F263" s="231" t="s">
        <v>223</v>
      </c>
      <c r="G263" s="229"/>
      <c r="H263" s="232">
        <v>1</v>
      </c>
      <c r="I263" s="233"/>
      <c r="J263" s="229"/>
      <c r="K263" s="229"/>
      <c r="L263" s="234"/>
      <c r="M263" s="235"/>
      <c r="N263" s="236"/>
      <c r="O263" s="236"/>
      <c r="P263" s="236"/>
      <c r="Q263" s="236"/>
      <c r="R263" s="236"/>
      <c r="S263" s="236"/>
      <c r="T263" s="237"/>
      <c r="AT263" s="238" t="s">
        <v>210</v>
      </c>
      <c r="AU263" s="238" t="s">
        <v>85</v>
      </c>
      <c r="AV263" s="15" t="s">
        <v>157</v>
      </c>
      <c r="AW263" s="15" t="s">
        <v>38</v>
      </c>
      <c r="AX263" s="15" t="s">
        <v>83</v>
      </c>
      <c r="AY263" s="238" t="s">
        <v>152</v>
      </c>
    </row>
    <row r="264" spans="1:65" s="2" customFormat="1" ht="16.5" customHeight="1">
      <c r="A264" s="38"/>
      <c r="B264" s="39"/>
      <c r="C264" s="239" t="s">
        <v>294</v>
      </c>
      <c r="D264" s="239" t="s">
        <v>224</v>
      </c>
      <c r="E264" s="240" t="s">
        <v>295</v>
      </c>
      <c r="F264" s="241" t="s">
        <v>296</v>
      </c>
      <c r="G264" s="242" t="s">
        <v>262</v>
      </c>
      <c r="H264" s="243">
        <v>1</v>
      </c>
      <c r="I264" s="244"/>
      <c r="J264" s="245">
        <f>ROUND(I264*H264,2)</f>
        <v>0</v>
      </c>
      <c r="K264" s="241" t="s">
        <v>31</v>
      </c>
      <c r="L264" s="246"/>
      <c r="M264" s="247" t="s">
        <v>31</v>
      </c>
      <c r="N264" s="248" t="s">
        <v>47</v>
      </c>
      <c r="O264" s="68"/>
      <c r="P264" s="184">
        <f>O264*H264</f>
        <v>0</v>
      </c>
      <c r="Q264" s="184">
        <v>0</v>
      </c>
      <c r="R264" s="184">
        <f>Q264*H264</f>
        <v>0</v>
      </c>
      <c r="S264" s="184">
        <v>0</v>
      </c>
      <c r="T264" s="185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186" t="s">
        <v>227</v>
      </c>
      <c r="AT264" s="186" t="s">
        <v>224</v>
      </c>
      <c r="AU264" s="186" t="s">
        <v>85</v>
      </c>
      <c r="AY264" s="20" t="s">
        <v>152</v>
      </c>
      <c r="BE264" s="187">
        <f>IF(N264="základní",J264,0)</f>
        <v>0</v>
      </c>
      <c r="BF264" s="187">
        <f>IF(N264="snížená",J264,0)</f>
        <v>0</v>
      </c>
      <c r="BG264" s="187">
        <f>IF(N264="zákl. přenesená",J264,0)</f>
        <v>0</v>
      </c>
      <c r="BH264" s="187">
        <f>IF(N264="sníž. přenesená",J264,0)</f>
        <v>0</v>
      </c>
      <c r="BI264" s="187">
        <f>IF(N264="nulová",J264,0)</f>
        <v>0</v>
      </c>
      <c r="BJ264" s="20" t="s">
        <v>83</v>
      </c>
      <c r="BK264" s="187">
        <f>ROUND(I264*H264,2)</f>
        <v>0</v>
      </c>
      <c r="BL264" s="20" t="s">
        <v>208</v>
      </c>
      <c r="BM264" s="186" t="s">
        <v>297</v>
      </c>
    </row>
    <row r="265" spans="1:65" s="13" customFormat="1" ht="20.399999999999999">
      <c r="B265" s="207"/>
      <c r="C265" s="208"/>
      <c r="D265" s="188" t="s">
        <v>210</v>
      </c>
      <c r="E265" s="209" t="s">
        <v>31</v>
      </c>
      <c r="F265" s="210" t="s">
        <v>211</v>
      </c>
      <c r="G265" s="208"/>
      <c r="H265" s="209" t="s">
        <v>31</v>
      </c>
      <c r="I265" s="211"/>
      <c r="J265" s="208"/>
      <c r="K265" s="208"/>
      <c r="L265" s="212"/>
      <c r="M265" s="213"/>
      <c r="N265" s="214"/>
      <c r="O265" s="214"/>
      <c r="P265" s="214"/>
      <c r="Q265" s="214"/>
      <c r="R265" s="214"/>
      <c r="S265" s="214"/>
      <c r="T265" s="215"/>
      <c r="AT265" s="216" t="s">
        <v>210</v>
      </c>
      <c r="AU265" s="216" t="s">
        <v>85</v>
      </c>
      <c r="AV265" s="13" t="s">
        <v>83</v>
      </c>
      <c r="AW265" s="13" t="s">
        <v>38</v>
      </c>
      <c r="AX265" s="13" t="s">
        <v>76</v>
      </c>
      <c r="AY265" s="216" t="s">
        <v>152</v>
      </c>
    </row>
    <row r="266" spans="1:65" s="13" customFormat="1" ht="10.199999999999999">
      <c r="B266" s="207"/>
      <c r="C266" s="208"/>
      <c r="D266" s="188" t="s">
        <v>210</v>
      </c>
      <c r="E266" s="209" t="s">
        <v>31</v>
      </c>
      <c r="F266" s="210" t="s">
        <v>212</v>
      </c>
      <c r="G266" s="208"/>
      <c r="H266" s="209" t="s">
        <v>31</v>
      </c>
      <c r="I266" s="211"/>
      <c r="J266" s="208"/>
      <c r="K266" s="208"/>
      <c r="L266" s="212"/>
      <c r="M266" s="213"/>
      <c r="N266" s="214"/>
      <c r="O266" s="214"/>
      <c r="P266" s="214"/>
      <c r="Q266" s="214"/>
      <c r="R266" s="214"/>
      <c r="S266" s="214"/>
      <c r="T266" s="215"/>
      <c r="AT266" s="216" t="s">
        <v>210</v>
      </c>
      <c r="AU266" s="216" t="s">
        <v>85</v>
      </c>
      <c r="AV266" s="13" t="s">
        <v>83</v>
      </c>
      <c r="AW266" s="13" t="s">
        <v>38</v>
      </c>
      <c r="AX266" s="13" t="s">
        <v>76</v>
      </c>
      <c r="AY266" s="216" t="s">
        <v>152</v>
      </c>
    </row>
    <row r="267" spans="1:65" s="13" customFormat="1" ht="10.199999999999999">
      <c r="B267" s="207"/>
      <c r="C267" s="208"/>
      <c r="D267" s="188" t="s">
        <v>210</v>
      </c>
      <c r="E267" s="209" t="s">
        <v>31</v>
      </c>
      <c r="F267" s="210" t="s">
        <v>213</v>
      </c>
      <c r="G267" s="208"/>
      <c r="H267" s="209" t="s">
        <v>31</v>
      </c>
      <c r="I267" s="211"/>
      <c r="J267" s="208"/>
      <c r="K267" s="208"/>
      <c r="L267" s="212"/>
      <c r="M267" s="213"/>
      <c r="N267" s="214"/>
      <c r="O267" s="214"/>
      <c r="P267" s="214"/>
      <c r="Q267" s="214"/>
      <c r="R267" s="214"/>
      <c r="S267" s="214"/>
      <c r="T267" s="215"/>
      <c r="AT267" s="216" t="s">
        <v>210</v>
      </c>
      <c r="AU267" s="216" t="s">
        <v>85</v>
      </c>
      <c r="AV267" s="13" t="s">
        <v>83</v>
      </c>
      <c r="AW267" s="13" t="s">
        <v>38</v>
      </c>
      <c r="AX267" s="13" t="s">
        <v>76</v>
      </c>
      <c r="AY267" s="216" t="s">
        <v>152</v>
      </c>
    </row>
    <row r="268" spans="1:65" s="13" customFormat="1" ht="10.199999999999999">
      <c r="B268" s="207"/>
      <c r="C268" s="208"/>
      <c r="D268" s="188" t="s">
        <v>210</v>
      </c>
      <c r="E268" s="209" t="s">
        <v>31</v>
      </c>
      <c r="F268" s="210" t="s">
        <v>214</v>
      </c>
      <c r="G268" s="208"/>
      <c r="H268" s="209" t="s">
        <v>31</v>
      </c>
      <c r="I268" s="211"/>
      <c r="J268" s="208"/>
      <c r="K268" s="208"/>
      <c r="L268" s="212"/>
      <c r="M268" s="213"/>
      <c r="N268" s="214"/>
      <c r="O268" s="214"/>
      <c r="P268" s="214"/>
      <c r="Q268" s="214"/>
      <c r="R268" s="214"/>
      <c r="S268" s="214"/>
      <c r="T268" s="215"/>
      <c r="AT268" s="216" t="s">
        <v>210</v>
      </c>
      <c r="AU268" s="216" t="s">
        <v>85</v>
      </c>
      <c r="AV268" s="13" t="s">
        <v>83</v>
      </c>
      <c r="AW268" s="13" t="s">
        <v>38</v>
      </c>
      <c r="AX268" s="13" t="s">
        <v>76</v>
      </c>
      <c r="AY268" s="216" t="s">
        <v>152</v>
      </c>
    </row>
    <row r="269" spans="1:65" s="13" customFormat="1" ht="10.199999999999999">
      <c r="B269" s="207"/>
      <c r="C269" s="208"/>
      <c r="D269" s="188" t="s">
        <v>210</v>
      </c>
      <c r="E269" s="209" t="s">
        <v>31</v>
      </c>
      <c r="F269" s="210" t="s">
        <v>215</v>
      </c>
      <c r="G269" s="208"/>
      <c r="H269" s="209" t="s">
        <v>31</v>
      </c>
      <c r="I269" s="211"/>
      <c r="J269" s="208"/>
      <c r="K269" s="208"/>
      <c r="L269" s="212"/>
      <c r="M269" s="213"/>
      <c r="N269" s="214"/>
      <c r="O269" s="214"/>
      <c r="P269" s="214"/>
      <c r="Q269" s="214"/>
      <c r="R269" s="214"/>
      <c r="S269" s="214"/>
      <c r="T269" s="215"/>
      <c r="AT269" s="216" t="s">
        <v>210</v>
      </c>
      <c r="AU269" s="216" t="s">
        <v>85</v>
      </c>
      <c r="AV269" s="13" t="s">
        <v>83</v>
      </c>
      <c r="AW269" s="13" t="s">
        <v>38</v>
      </c>
      <c r="AX269" s="13" t="s">
        <v>76</v>
      </c>
      <c r="AY269" s="216" t="s">
        <v>152</v>
      </c>
    </row>
    <row r="270" spans="1:65" s="13" customFormat="1" ht="10.199999999999999">
      <c r="B270" s="207"/>
      <c r="C270" s="208"/>
      <c r="D270" s="188" t="s">
        <v>210</v>
      </c>
      <c r="E270" s="209" t="s">
        <v>31</v>
      </c>
      <c r="F270" s="210" t="s">
        <v>216</v>
      </c>
      <c r="G270" s="208"/>
      <c r="H270" s="209" t="s">
        <v>31</v>
      </c>
      <c r="I270" s="211"/>
      <c r="J270" s="208"/>
      <c r="K270" s="208"/>
      <c r="L270" s="212"/>
      <c r="M270" s="213"/>
      <c r="N270" s="214"/>
      <c r="O270" s="214"/>
      <c r="P270" s="214"/>
      <c r="Q270" s="214"/>
      <c r="R270" s="214"/>
      <c r="S270" s="214"/>
      <c r="T270" s="215"/>
      <c r="AT270" s="216" t="s">
        <v>210</v>
      </c>
      <c r="AU270" s="216" t="s">
        <v>85</v>
      </c>
      <c r="AV270" s="13" t="s">
        <v>83</v>
      </c>
      <c r="AW270" s="13" t="s">
        <v>38</v>
      </c>
      <c r="AX270" s="13" t="s">
        <v>76</v>
      </c>
      <c r="AY270" s="216" t="s">
        <v>152</v>
      </c>
    </row>
    <row r="271" spans="1:65" s="13" customFormat="1" ht="10.199999999999999">
      <c r="B271" s="207"/>
      <c r="C271" s="208"/>
      <c r="D271" s="188" t="s">
        <v>210</v>
      </c>
      <c r="E271" s="209" t="s">
        <v>31</v>
      </c>
      <c r="F271" s="210" t="s">
        <v>217</v>
      </c>
      <c r="G271" s="208"/>
      <c r="H271" s="209" t="s">
        <v>31</v>
      </c>
      <c r="I271" s="211"/>
      <c r="J271" s="208"/>
      <c r="K271" s="208"/>
      <c r="L271" s="212"/>
      <c r="M271" s="213"/>
      <c r="N271" s="214"/>
      <c r="O271" s="214"/>
      <c r="P271" s="214"/>
      <c r="Q271" s="214"/>
      <c r="R271" s="214"/>
      <c r="S271" s="214"/>
      <c r="T271" s="215"/>
      <c r="AT271" s="216" t="s">
        <v>210</v>
      </c>
      <c r="AU271" s="216" t="s">
        <v>85</v>
      </c>
      <c r="AV271" s="13" t="s">
        <v>83</v>
      </c>
      <c r="AW271" s="13" t="s">
        <v>38</v>
      </c>
      <c r="AX271" s="13" t="s">
        <v>76</v>
      </c>
      <c r="AY271" s="216" t="s">
        <v>152</v>
      </c>
    </row>
    <row r="272" spans="1:65" s="13" customFormat="1" ht="10.199999999999999">
      <c r="B272" s="207"/>
      <c r="C272" s="208"/>
      <c r="D272" s="188" t="s">
        <v>210</v>
      </c>
      <c r="E272" s="209" t="s">
        <v>31</v>
      </c>
      <c r="F272" s="210" t="s">
        <v>229</v>
      </c>
      <c r="G272" s="208"/>
      <c r="H272" s="209" t="s">
        <v>31</v>
      </c>
      <c r="I272" s="211"/>
      <c r="J272" s="208"/>
      <c r="K272" s="208"/>
      <c r="L272" s="212"/>
      <c r="M272" s="213"/>
      <c r="N272" s="214"/>
      <c r="O272" s="214"/>
      <c r="P272" s="214"/>
      <c r="Q272" s="214"/>
      <c r="R272" s="214"/>
      <c r="S272" s="214"/>
      <c r="T272" s="215"/>
      <c r="AT272" s="216" t="s">
        <v>210</v>
      </c>
      <c r="AU272" s="216" t="s">
        <v>85</v>
      </c>
      <c r="AV272" s="13" t="s">
        <v>83</v>
      </c>
      <c r="AW272" s="13" t="s">
        <v>38</v>
      </c>
      <c r="AX272" s="13" t="s">
        <v>76</v>
      </c>
      <c r="AY272" s="216" t="s">
        <v>152</v>
      </c>
    </row>
    <row r="273" spans="1:65" s="13" customFormat="1" ht="10.199999999999999">
      <c r="B273" s="207"/>
      <c r="C273" s="208"/>
      <c r="D273" s="188" t="s">
        <v>210</v>
      </c>
      <c r="E273" s="209" t="s">
        <v>31</v>
      </c>
      <c r="F273" s="210" t="s">
        <v>282</v>
      </c>
      <c r="G273" s="208"/>
      <c r="H273" s="209" t="s">
        <v>31</v>
      </c>
      <c r="I273" s="211"/>
      <c r="J273" s="208"/>
      <c r="K273" s="208"/>
      <c r="L273" s="212"/>
      <c r="M273" s="213"/>
      <c r="N273" s="214"/>
      <c r="O273" s="214"/>
      <c r="P273" s="214"/>
      <c r="Q273" s="214"/>
      <c r="R273" s="214"/>
      <c r="S273" s="214"/>
      <c r="T273" s="215"/>
      <c r="AT273" s="216" t="s">
        <v>210</v>
      </c>
      <c r="AU273" s="216" t="s">
        <v>85</v>
      </c>
      <c r="AV273" s="13" t="s">
        <v>83</v>
      </c>
      <c r="AW273" s="13" t="s">
        <v>38</v>
      </c>
      <c r="AX273" s="13" t="s">
        <v>76</v>
      </c>
      <c r="AY273" s="216" t="s">
        <v>152</v>
      </c>
    </row>
    <row r="274" spans="1:65" s="13" customFormat="1" ht="10.199999999999999">
      <c r="B274" s="207"/>
      <c r="C274" s="208"/>
      <c r="D274" s="188" t="s">
        <v>210</v>
      </c>
      <c r="E274" s="209" t="s">
        <v>31</v>
      </c>
      <c r="F274" s="210" t="s">
        <v>283</v>
      </c>
      <c r="G274" s="208"/>
      <c r="H274" s="209" t="s">
        <v>31</v>
      </c>
      <c r="I274" s="211"/>
      <c r="J274" s="208"/>
      <c r="K274" s="208"/>
      <c r="L274" s="212"/>
      <c r="M274" s="213"/>
      <c r="N274" s="214"/>
      <c r="O274" s="214"/>
      <c r="P274" s="214"/>
      <c r="Q274" s="214"/>
      <c r="R274" s="214"/>
      <c r="S274" s="214"/>
      <c r="T274" s="215"/>
      <c r="AT274" s="216" t="s">
        <v>210</v>
      </c>
      <c r="AU274" s="216" t="s">
        <v>85</v>
      </c>
      <c r="AV274" s="13" t="s">
        <v>83</v>
      </c>
      <c r="AW274" s="13" t="s">
        <v>38</v>
      </c>
      <c r="AX274" s="13" t="s">
        <v>76</v>
      </c>
      <c r="AY274" s="216" t="s">
        <v>152</v>
      </c>
    </row>
    <row r="275" spans="1:65" s="13" customFormat="1" ht="10.199999999999999">
      <c r="B275" s="207"/>
      <c r="C275" s="208"/>
      <c r="D275" s="188" t="s">
        <v>210</v>
      </c>
      <c r="E275" s="209" t="s">
        <v>31</v>
      </c>
      <c r="F275" s="210" t="s">
        <v>284</v>
      </c>
      <c r="G275" s="208"/>
      <c r="H275" s="209" t="s">
        <v>31</v>
      </c>
      <c r="I275" s="211"/>
      <c r="J275" s="208"/>
      <c r="K275" s="208"/>
      <c r="L275" s="212"/>
      <c r="M275" s="213"/>
      <c r="N275" s="214"/>
      <c r="O275" s="214"/>
      <c r="P275" s="214"/>
      <c r="Q275" s="214"/>
      <c r="R275" s="214"/>
      <c r="S275" s="214"/>
      <c r="T275" s="215"/>
      <c r="AT275" s="216" t="s">
        <v>210</v>
      </c>
      <c r="AU275" s="216" t="s">
        <v>85</v>
      </c>
      <c r="AV275" s="13" t="s">
        <v>83</v>
      </c>
      <c r="AW275" s="13" t="s">
        <v>38</v>
      </c>
      <c r="AX275" s="13" t="s">
        <v>76</v>
      </c>
      <c r="AY275" s="216" t="s">
        <v>152</v>
      </c>
    </row>
    <row r="276" spans="1:65" s="13" customFormat="1" ht="10.199999999999999">
      <c r="B276" s="207"/>
      <c r="C276" s="208"/>
      <c r="D276" s="188" t="s">
        <v>210</v>
      </c>
      <c r="E276" s="209" t="s">
        <v>31</v>
      </c>
      <c r="F276" s="210" t="s">
        <v>285</v>
      </c>
      <c r="G276" s="208"/>
      <c r="H276" s="209" t="s">
        <v>31</v>
      </c>
      <c r="I276" s="211"/>
      <c r="J276" s="208"/>
      <c r="K276" s="208"/>
      <c r="L276" s="212"/>
      <c r="M276" s="213"/>
      <c r="N276" s="214"/>
      <c r="O276" s="214"/>
      <c r="P276" s="214"/>
      <c r="Q276" s="214"/>
      <c r="R276" s="214"/>
      <c r="S276" s="214"/>
      <c r="T276" s="215"/>
      <c r="AT276" s="216" t="s">
        <v>210</v>
      </c>
      <c r="AU276" s="216" t="s">
        <v>85</v>
      </c>
      <c r="AV276" s="13" t="s">
        <v>83</v>
      </c>
      <c r="AW276" s="13" t="s">
        <v>38</v>
      </c>
      <c r="AX276" s="13" t="s">
        <v>76</v>
      </c>
      <c r="AY276" s="216" t="s">
        <v>152</v>
      </c>
    </row>
    <row r="277" spans="1:65" s="13" customFormat="1" ht="10.199999999999999">
      <c r="B277" s="207"/>
      <c r="C277" s="208"/>
      <c r="D277" s="188" t="s">
        <v>210</v>
      </c>
      <c r="E277" s="209" t="s">
        <v>31</v>
      </c>
      <c r="F277" s="210" t="s">
        <v>286</v>
      </c>
      <c r="G277" s="208"/>
      <c r="H277" s="209" t="s">
        <v>31</v>
      </c>
      <c r="I277" s="211"/>
      <c r="J277" s="208"/>
      <c r="K277" s="208"/>
      <c r="L277" s="212"/>
      <c r="M277" s="213"/>
      <c r="N277" s="214"/>
      <c r="O277" s="214"/>
      <c r="P277" s="214"/>
      <c r="Q277" s="214"/>
      <c r="R277" s="214"/>
      <c r="S277" s="214"/>
      <c r="T277" s="215"/>
      <c r="AT277" s="216" t="s">
        <v>210</v>
      </c>
      <c r="AU277" s="216" t="s">
        <v>85</v>
      </c>
      <c r="AV277" s="13" t="s">
        <v>83</v>
      </c>
      <c r="AW277" s="13" t="s">
        <v>38</v>
      </c>
      <c r="AX277" s="13" t="s">
        <v>76</v>
      </c>
      <c r="AY277" s="216" t="s">
        <v>152</v>
      </c>
    </row>
    <row r="278" spans="1:65" s="13" customFormat="1" ht="10.199999999999999">
      <c r="B278" s="207"/>
      <c r="C278" s="208"/>
      <c r="D278" s="188" t="s">
        <v>210</v>
      </c>
      <c r="E278" s="209" t="s">
        <v>31</v>
      </c>
      <c r="F278" s="210" t="s">
        <v>287</v>
      </c>
      <c r="G278" s="208"/>
      <c r="H278" s="209" t="s">
        <v>31</v>
      </c>
      <c r="I278" s="211"/>
      <c r="J278" s="208"/>
      <c r="K278" s="208"/>
      <c r="L278" s="212"/>
      <c r="M278" s="213"/>
      <c r="N278" s="214"/>
      <c r="O278" s="214"/>
      <c r="P278" s="214"/>
      <c r="Q278" s="214"/>
      <c r="R278" s="214"/>
      <c r="S278" s="214"/>
      <c r="T278" s="215"/>
      <c r="AT278" s="216" t="s">
        <v>210</v>
      </c>
      <c r="AU278" s="216" t="s">
        <v>85</v>
      </c>
      <c r="AV278" s="13" t="s">
        <v>83</v>
      </c>
      <c r="AW278" s="13" t="s">
        <v>38</v>
      </c>
      <c r="AX278" s="13" t="s">
        <v>76</v>
      </c>
      <c r="AY278" s="216" t="s">
        <v>152</v>
      </c>
    </row>
    <row r="279" spans="1:65" s="13" customFormat="1" ht="10.199999999999999">
      <c r="B279" s="207"/>
      <c r="C279" s="208"/>
      <c r="D279" s="188" t="s">
        <v>210</v>
      </c>
      <c r="E279" s="209" t="s">
        <v>31</v>
      </c>
      <c r="F279" s="210" t="s">
        <v>288</v>
      </c>
      <c r="G279" s="208"/>
      <c r="H279" s="209" t="s">
        <v>31</v>
      </c>
      <c r="I279" s="211"/>
      <c r="J279" s="208"/>
      <c r="K279" s="208"/>
      <c r="L279" s="212"/>
      <c r="M279" s="213"/>
      <c r="N279" s="214"/>
      <c r="O279" s="214"/>
      <c r="P279" s="214"/>
      <c r="Q279" s="214"/>
      <c r="R279" s="214"/>
      <c r="S279" s="214"/>
      <c r="T279" s="215"/>
      <c r="AT279" s="216" t="s">
        <v>210</v>
      </c>
      <c r="AU279" s="216" t="s">
        <v>85</v>
      </c>
      <c r="AV279" s="13" t="s">
        <v>83</v>
      </c>
      <c r="AW279" s="13" t="s">
        <v>38</v>
      </c>
      <c r="AX279" s="13" t="s">
        <v>76</v>
      </c>
      <c r="AY279" s="216" t="s">
        <v>152</v>
      </c>
    </row>
    <row r="280" spans="1:65" s="13" customFormat="1" ht="10.199999999999999">
      <c r="B280" s="207"/>
      <c r="C280" s="208"/>
      <c r="D280" s="188" t="s">
        <v>210</v>
      </c>
      <c r="E280" s="209" t="s">
        <v>31</v>
      </c>
      <c r="F280" s="210" t="s">
        <v>289</v>
      </c>
      <c r="G280" s="208"/>
      <c r="H280" s="209" t="s">
        <v>31</v>
      </c>
      <c r="I280" s="211"/>
      <c r="J280" s="208"/>
      <c r="K280" s="208"/>
      <c r="L280" s="212"/>
      <c r="M280" s="213"/>
      <c r="N280" s="214"/>
      <c r="O280" s="214"/>
      <c r="P280" s="214"/>
      <c r="Q280" s="214"/>
      <c r="R280" s="214"/>
      <c r="S280" s="214"/>
      <c r="T280" s="215"/>
      <c r="AT280" s="216" t="s">
        <v>210</v>
      </c>
      <c r="AU280" s="216" t="s">
        <v>85</v>
      </c>
      <c r="AV280" s="13" t="s">
        <v>83</v>
      </c>
      <c r="AW280" s="13" t="s">
        <v>38</v>
      </c>
      <c r="AX280" s="13" t="s">
        <v>76</v>
      </c>
      <c r="AY280" s="216" t="s">
        <v>152</v>
      </c>
    </row>
    <row r="281" spans="1:65" s="13" customFormat="1" ht="10.199999999999999">
      <c r="B281" s="207"/>
      <c r="C281" s="208"/>
      <c r="D281" s="188" t="s">
        <v>210</v>
      </c>
      <c r="E281" s="209" t="s">
        <v>31</v>
      </c>
      <c r="F281" s="210" t="s">
        <v>290</v>
      </c>
      <c r="G281" s="208"/>
      <c r="H281" s="209" t="s">
        <v>31</v>
      </c>
      <c r="I281" s="211"/>
      <c r="J281" s="208"/>
      <c r="K281" s="208"/>
      <c r="L281" s="212"/>
      <c r="M281" s="213"/>
      <c r="N281" s="214"/>
      <c r="O281" s="214"/>
      <c r="P281" s="214"/>
      <c r="Q281" s="214"/>
      <c r="R281" s="214"/>
      <c r="S281" s="214"/>
      <c r="T281" s="215"/>
      <c r="AT281" s="216" t="s">
        <v>210</v>
      </c>
      <c r="AU281" s="216" t="s">
        <v>85</v>
      </c>
      <c r="AV281" s="13" t="s">
        <v>83</v>
      </c>
      <c r="AW281" s="13" t="s">
        <v>38</v>
      </c>
      <c r="AX281" s="13" t="s">
        <v>76</v>
      </c>
      <c r="AY281" s="216" t="s">
        <v>152</v>
      </c>
    </row>
    <row r="282" spans="1:65" s="13" customFormat="1" ht="10.199999999999999">
      <c r="B282" s="207"/>
      <c r="C282" s="208"/>
      <c r="D282" s="188" t="s">
        <v>210</v>
      </c>
      <c r="E282" s="209" t="s">
        <v>31</v>
      </c>
      <c r="F282" s="210" t="s">
        <v>291</v>
      </c>
      <c r="G282" s="208"/>
      <c r="H282" s="209" t="s">
        <v>31</v>
      </c>
      <c r="I282" s="211"/>
      <c r="J282" s="208"/>
      <c r="K282" s="208"/>
      <c r="L282" s="212"/>
      <c r="M282" s="213"/>
      <c r="N282" s="214"/>
      <c r="O282" s="214"/>
      <c r="P282" s="214"/>
      <c r="Q282" s="214"/>
      <c r="R282" s="214"/>
      <c r="S282" s="214"/>
      <c r="T282" s="215"/>
      <c r="AT282" s="216" t="s">
        <v>210</v>
      </c>
      <c r="AU282" s="216" t="s">
        <v>85</v>
      </c>
      <c r="AV282" s="13" t="s">
        <v>83</v>
      </c>
      <c r="AW282" s="13" t="s">
        <v>38</v>
      </c>
      <c r="AX282" s="13" t="s">
        <v>76</v>
      </c>
      <c r="AY282" s="216" t="s">
        <v>152</v>
      </c>
    </row>
    <row r="283" spans="1:65" s="13" customFormat="1" ht="10.199999999999999">
      <c r="B283" s="207"/>
      <c r="C283" s="208"/>
      <c r="D283" s="188" t="s">
        <v>210</v>
      </c>
      <c r="E283" s="209" t="s">
        <v>31</v>
      </c>
      <c r="F283" s="210" t="s">
        <v>292</v>
      </c>
      <c r="G283" s="208"/>
      <c r="H283" s="209" t="s">
        <v>31</v>
      </c>
      <c r="I283" s="211"/>
      <c r="J283" s="208"/>
      <c r="K283" s="208"/>
      <c r="L283" s="212"/>
      <c r="M283" s="213"/>
      <c r="N283" s="214"/>
      <c r="O283" s="214"/>
      <c r="P283" s="214"/>
      <c r="Q283" s="214"/>
      <c r="R283" s="214"/>
      <c r="S283" s="214"/>
      <c r="T283" s="215"/>
      <c r="AT283" s="216" t="s">
        <v>210</v>
      </c>
      <c r="AU283" s="216" t="s">
        <v>85</v>
      </c>
      <c r="AV283" s="13" t="s">
        <v>83</v>
      </c>
      <c r="AW283" s="13" t="s">
        <v>38</v>
      </c>
      <c r="AX283" s="13" t="s">
        <v>76</v>
      </c>
      <c r="AY283" s="216" t="s">
        <v>152</v>
      </c>
    </row>
    <row r="284" spans="1:65" s="14" customFormat="1" ht="10.199999999999999">
      <c r="B284" s="217"/>
      <c r="C284" s="218"/>
      <c r="D284" s="188" t="s">
        <v>210</v>
      </c>
      <c r="E284" s="219" t="s">
        <v>31</v>
      </c>
      <c r="F284" s="220" t="s">
        <v>293</v>
      </c>
      <c r="G284" s="218"/>
      <c r="H284" s="221">
        <v>1</v>
      </c>
      <c r="I284" s="222"/>
      <c r="J284" s="218"/>
      <c r="K284" s="218"/>
      <c r="L284" s="223"/>
      <c r="M284" s="224"/>
      <c r="N284" s="225"/>
      <c r="O284" s="225"/>
      <c r="P284" s="225"/>
      <c r="Q284" s="225"/>
      <c r="R284" s="225"/>
      <c r="S284" s="225"/>
      <c r="T284" s="226"/>
      <c r="AT284" s="227" t="s">
        <v>210</v>
      </c>
      <c r="AU284" s="227" t="s">
        <v>85</v>
      </c>
      <c r="AV284" s="14" t="s">
        <v>85</v>
      </c>
      <c r="AW284" s="14" t="s">
        <v>38</v>
      </c>
      <c r="AX284" s="14" t="s">
        <v>76</v>
      </c>
      <c r="AY284" s="227" t="s">
        <v>152</v>
      </c>
    </row>
    <row r="285" spans="1:65" s="15" customFormat="1" ht="10.199999999999999">
      <c r="B285" s="228"/>
      <c r="C285" s="229"/>
      <c r="D285" s="188" t="s">
        <v>210</v>
      </c>
      <c r="E285" s="230" t="s">
        <v>31</v>
      </c>
      <c r="F285" s="231" t="s">
        <v>223</v>
      </c>
      <c r="G285" s="229"/>
      <c r="H285" s="232">
        <v>1</v>
      </c>
      <c r="I285" s="233"/>
      <c r="J285" s="229"/>
      <c r="K285" s="229"/>
      <c r="L285" s="234"/>
      <c r="M285" s="235"/>
      <c r="N285" s="236"/>
      <c r="O285" s="236"/>
      <c r="P285" s="236"/>
      <c r="Q285" s="236"/>
      <c r="R285" s="236"/>
      <c r="S285" s="236"/>
      <c r="T285" s="237"/>
      <c r="AT285" s="238" t="s">
        <v>210</v>
      </c>
      <c r="AU285" s="238" t="s">
        <v>85</v>
      </c>
      <c r="AV285" s="15" t="s">
        <v>157</v>
      </c>
      <c r="AW285" s="15" t="s">
        <v>38</v>
      </c>
      <c r="AX285" s="15" t="s">
        <v>83</v>
      </c>
      <c r="AY285" s="238" t="s">
        <v>152</v>
      </c>
    </row>
    <row r="286" spans="1:65" s="2" customFormat="1" ht="16.5" customHeight="1">
      <c r="A286" s="38"/>
      <c r="B286" s="39"/>
      <c r="C286" s="175" t="s">
        <v>298</v>
      </c>
      <c r="D286" s="175" t="s">
        <v>153</v>
      </c>
      <c r="E286" s="176" t="s">
        <v>299</v>
      </c>
      <c r="F286" s="177" t="s">
        <v>300</v>
      </c>
      <c r="G286" s="178" t="s">
        <v>262</v>
      </c>
      <c r="H286" s="179">
        <v>1</v>
      </c>
      <c r="I286" s="180"/>
      <c r="J286" s="181">
        <f>ROUND(I286*H286,2)</f>
        <v>0</v>
      </c>
      <c r="K286" s="177" t="s">
        <v>31</v>
      </c>
      <c r="L286" s="43"/>
      <c r="M286" s="182" t="s">
        <v>31</v>
      </c>
      <c r="N286" s="183" t="s">
        <v>47</v>
      </c>
      <c r="O286" s="68"/>
      <c r="P286" s="184">
        <f>O286*H286</f>
        <v>0</v>
      </c>
      <c r="Q286" s="184">
        <v>0</v>
      </c>
      <c r="R286" s="184">
        <f>Q286*H286</f>
        <v>0</v>
      </c>
      <c r="S286" s="184">
        <v>0</v>
      </c>
      <c r="T286" s="185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186" t="s">
        <v>208</v>
      </c>
      <c r="AT286" s="186" t="s">
        <v>153</v>
      </c>
      <c r="AU286" s="186" t="s">
        <v>85</v>
      </c>
      <c r="AY286" s="20" t="s">
        <v>152</v>
      </c>
      <c r="BE286" s="187">
        <f>IF(N286="základní",J286,0)</f>
        <v>0</v>
      </c>
      <c r="BF286" s="187">
        <f>IF(N286="snížená",J286,0)</f>
        <v>0</v>
      </c>
      <c r="BG286" s="187">
        <f>IF(N286="zákl. přenesená",J286,0)</f>
        <v>0</v>
      </c>
      <c r="BH286" s="187">
        <f>IF(N286="sníž. přenesená",J286,0)</f>
        <v>0</v>
      </c>
      <c r="BI286" s="187">
        <f>IF(N286="nulová",J286,0)</f>
        <v>0</v>
      </c>
      <c r="BJ286" s="20" t="s">
        <v>83</v>
      </c>
      <c r="BK286" s="187">
        <f>ROUND(I286*H286,2)</f>
        <v>0</v>
      </c>
      <c r="BL286" s="20" t="s">
        <v>208</v>
      </c>
      <c r="BM286" s="186" t="s">
        <v>301</v>
      </c>
    </row>
    <row r="287" spans="1:65" s="13" customFormat="1" ht="20.399999999999999">
      <c r="B287" s="207"/>
      <c r="C287" s="208"/>
      <c r="D287" s="188" t="s">
        <v>210</v>
      </c>
      <c r="E287" s="209" t="s">
        <v>31</v>
      </c>
      <c r="F287" s="210" t="s">
        <v>211</v>
      </c>
      <c r="G287" s="208"/>
      <c r="H287" s="209" t="s">
        <v>31</v>
      </c>
      <c r="I287" s="211"/>
      <c r="J287" s="208"/>
      <c r="K287" s="208"/>
      <c r="L287" s="212"/>
      <c r="M287" s="213"/>
      <c r="N287" s="214"/>
      <c r="O287" s="214"/>
      <c r="P287" s="214"/>
      <c r="Q287" s="214"/>
      <c r="R287" s="214"/>
      <c r="S287" s="214"/>
      <c r="T287" s="215"/>
      <c r="AT287" s="216" t="s">
        <v>210</v>
      </c>
      <c r="AU287" s="216" t="s">
        <v>85</v>
      </c>
      <c r="AV287" s="13" t="s">
        <v>83</v>
      </c>
      <c r="AW287" s="13" t="s">
        <v>38</v>
      </c>
      <c r="AX287" s="13" t="s">
        <v>76</v>
      </c>
      <c r="AY287" s="216" t="s">
        <v>152</v>
      </c>
    </row>
    <row r="288" spans="1:65" s="13" customFormat="1" ht="10.199999999999999">
      <c r="B288" s="207"/>
      <c r="C288" s="208"/>
      <c r="D288" s="188" t="s">
        <v>210</v>
      </c>
      <c r="E288" s="209" t="s">
        <v>31</v>
      </c>
      <c r="F288" s="210" t="s">
        <v>212</v>
      </c>
      <c r="G288" s="208"/>
      <c r="H288" s="209" t="s">
        <v>31</v>
      </c>
      <c r="I288" s="211"/>
      <c r="J288" s="208"/>
      <c r="K288" s="208"/>
      <c r="L288" s="212"/>
      <c r="M288" s="213"/>
      <c r="N288" s="214"/>
      <c r="O288" s="214"/>
      <c r="P288" s="214"/>
      <c r="Q288" s="214"/>
      <c r="R288" s="214"/>
      <c r="S288" s="214"/>
      <c r="T288" s="215"/>
      <c r="AT288" s="216" t="s">
        <v>210</v>
      </c>
      <c r="AU288" s="216" t="s">
        <v>85</v>
      </c>
      <c r="AV288" s="13" t="s">
        <v>83</v>
      </c>
      <c r="AW288" s="13" t="s">
        <v>38</v>
      </c>
      <c r="AX288" s="13" t="s">
        <v>76</v>
      </c>
      <c r="AY288" s="216" t="s">
        <v>152</v>
      </c>
    </row>
    <row r="289" spans="2:51" s="13" customFormat="1" ht="10.199999999999999">
      <c r="B289" s="207"/>
      <c r="C289" s="208"/>
      <c r="D289" s="188" t="s">
        <v>210</v>
      </c>
      <c r="E289" s="209" t="s">
        <v>31</v>
      </c>
      <c r="F289" s="210" t="s">
        <v>213</v>
      </c>
      <c r="G289" s="208"/>
      <c r="H289" s="209" t="s">
        <v>31</v>
      </c>
      <c r="I289" s="211"/>
      <c r="J289" s="208"/>
      <c r="K289" s="208"/>
      <c r="L289" s="212"/>
      <c r="M289" s="213"/>
      <c r="N289" s="214"/>
      <c r="O289" s="214"/>
      <c r="P289" s="214"/>
      <c r="Q289" s="214"/>
      <c r="R289" s="214"/>
      <c r="S289" s="214"/>
      <c r="T289" s="215"/>
      <c r="AT289" s="216" t="s">
        <v>210</v>
      </c>
      <c r="AU289" s="216" t="s">
        <v>85</v>
      </c>
      <c r="AV289" s="13" t="s">
        <v>83</v>
      </c>
      <c r="AW289" s="13" t="s">
        <v>38</v>
      </c>
      <c r="AX289" s="13" t="s">
        <v>76</v>
      </c>
      <c r="AY289" s="216" t="s">
        <v>152</v>
      </c>
    </row>
    <row r="290" spans="2:51" s="13" customFormat="1" ht="10.199999999999999">
      <c r="B290" s="207"/>
      <c r="C290" s="208"/>
      <c r="D290" s="188" t="s">
        <v>210</v>
      </c>
      <c r="E290" s="209" t="s">
        <v>31</v>
      </c>
      <c r="F290" s="210" t="s">
        <v>214</v>
      </c>
      <c r="G290" s="208"/>
      <c r="H290" s="209" t="s">
        <v>31</v>
      </c>
      <c r="I290" s="211"/>
      <c r="J290" s="208"/>
      <c r="K290" s="208"/>
      <c r="L290" s="212"/>
      <c r="M290" s="213"/>
      <c r="N290" s="214"/>
      <c r="O290" s="214"/>
      <c r="P290" s="214"/>
      <c r="Q290" s="214"/>
      <c r="R290" s="214"/>
      <c r="S290" s="214"/>
      <c r="T290" s="215"/>
      <c r="AT290" s="216" t="s">
        <v>210</v>
      </c>
      <c r="AU290" s="216" t="s">
        <v>85</v>
      </c>
      <c r="AV290" s="13" t="s">
        <v>83</v>
      </c>
      <c r="AW290" s="13" t="s">
        <v>38</v>
      </c>
      <c r="AX290" s="13" t="s">
        <v>76</v>
      </c>
      <c r="AY290" s="216" t="s">
        <v>152</v>
      </c>
    </row>
    <row r="291" spans="2:51" s="13" customFormat="1" ht="10.199999999999999">
      <c r="B291" s="207"/>
      <c r="C291" s="208"/>
      <c r="D291" s="188" t="s">
        <v>210</v>
      </c>
      <c r="E291" s="209" t="s">
        <v>31</v>
      </c>
      <c r="F291" s="210" t="s">
        <v>215</v>
      </c>
      <c r="G291" s="208"/>
      <c r="H291" s="209" t="s">
        <v>31</v>
      </c>
      <c r="I291" s="211"/>
      <c r="J291" s="208"/>
      <c r="K291" s="208"/>
      <c r="L291" s="212"/>
      <c r="M291" s="213"/>
      <c r="N291" s="214"/>
      <c r="O291" s="214"/>
      <c r="P291" s="214"/>
      <c r="Q291" s="214"/>
      <c r="R291" s="214"/>
      <c r="S291" s="214"/>
      <c r="T291" s="215"/>
      <c r="AT291" s="216" t="s">
        <v>210</v>
      </c>
      <c r="AU291" s="216" t="s">
        <v>85</v>
      </c>
      <c r="AV291" s="13" t="s">
        <v>83</v>
      </c>
      <c r="AW291" s="13" t="s">
        <v>38</v>
      </c>
      <c r="AX291" s="13" t="s">
        <v>76</v>
      </c>
      <c r="AY291" s="216" t="s">
        <v>152</v>
      </c>
    </row>
    <row r="292" spans="2:51" s="13" customFormat="1" ht="10.199999999999999">
      <c r="B292" s="207"/>
      <c r="C292" s="208"/>
      <c r="D292" s="188" t="s">
        <v>210</v>
      </c>
      <c r="E292" s="209" t="s">
        <v>31</v>
      </c>
      <c r="F292" s="210" t="s">
        <v>216</v>
      </c>
      <c r="G292" s="208"/>
      <c r="H292" s="209" t="s">
        <v>31</v>
      </c>
      <c r="I292" s="211"/>
      <c r="J292" s="208"/>
      <c r="K292" s="208"/>
      <c r="L292" s="212"/>
      <c r="M292" s="213"/>
      <c r="N292" s="214"/>
      <c r="O292" s="214"/>
      <c r="P292" s="214"/>
      <c r="Q292" s="214"/>
      <c r="R292" s="214"/>
      <c r="S292" s="214"/>
      <c r="T292" s="215"/>
      <c r="AT292" s="216" t="s">
        <v>210</v>
      </c>
      <c r="AU292" s="216" t="s">
        <v>85</v>
      </c>
      <c r="AV292" s="13" t="s">
        <v>83</v>
      </c>
      <c r="AW292" s="13" t="s">
        <v>38</v>
      </c>
      <c r="AX292" s="13" t="s">
        <v>76</v>
      </c>
      <c r="AY292" s="216" t="s">
        <v>152</v>
      </c>
    </row>
    <row r="293" spans="2:51" s="13" customFormat="1" ht="10.199999999999999">
      <c r="B293" s="207"/>
      <c r="C293" s="208"/>
      <c r="D293" s="188" t="s">
        <v>210</v>
      </c>
      <c r="E293" s="209" t="s">
        <v>31</v>
      </c>
      <c r="F293" s="210" t="s">
        <v>217</v>
      </c>
      <c r="G293" s="208"/>
      <c r="H293" s="209" t="s">
        <v>31</v>
      </c>
      <c r="I293" s="211"/>
      <c r="J293" s="208"/>
      <c r="K293" s="208"/>
      <c r="L293" s="212"/>
      <c r="M293" s="213"/>
      <c r="N293" s="214"/>
      <c r="O293" s="214"/>
      <c r="P293" s="214"/>
      <c r="Q293" s="214"/>
      <c r="R293" s="214"/>
      <c r="S293" s="214"/>
      <c r="T293" s="215"/>
      <c r="AT293" s="216" t="s">
        <v>210</v>
      </c>
      <c r="AU293" s="216" t="s">
        <v>85</v>
      </c>
      <c r="AV293" s="13" t="s">
        <v>83</v>
      </c>
      <c r="AW293" s="13" t="s">
        <v>38</v>
      </c>
      <c r="AX293" s="13" t="s">
        <v>76</v>
      </c>
      <c r="AY293" s="216" t="s">
        <v>152</v>
      </c>
    </row>
    <row r="294" spans="2:51" s="13" customFormat="1" ht="10.199999999999999">
      <c r="B294" s="207"/>
      <c r="C294" s="208"/>
      <c r="D294" s="188" t="s">
        <v>210</v>
      </c>
      <c r="E294" s="209" t="s">
        <v>31</v>
      </c>
      <c r="F294" s="210" t="s">
        <v>218</v>
      </c>
      <c r="G294" s="208"/>
      <c r="H294" s="209" t="s">
        <v>31</v>
      </c>
      <c r="I294" s="211"/>
      <c r="J294" s="208"/>
      <c r="K294" s="208"/>
      <c r="L294" s="212"/>
      <c r="M294" s="213"/>
      <c r="N294" s="214"/>
      <c r="O294" s="214"/>
      <c r="P294" s="214"/>
      <c r="Q294" s="214"/>
      <c r="R294" s="214"/>
      <c r="S294" s="214"/>
      <c r="T294" s="215"/>
      <c r="AT294" s="216" t="s">
        <v>210</v>
      </c>
      <c r="AU294" s="216" t="s">
        <v>85</v>
      </c>
      <c r="AV294" s="13" t="s">
        <v>83</v>
      </c>
      <c r="AW294" s="13" t="s">
        <v>38</v>
      </c>
      <c r="AX294" s="13" t="s">
        <v>76</v>
      </c>
      <c r="AY294" s="216" t="s">
        <v>152</v>
      </c>
    </row>
    <row r="295" spans="2:51" s="13" customFormat="1" ht="10.199999999999999">
      <c r="B295" s="207"/>
      <c r="C295" s="208"/>
      <c r="D295" s="188" t="s">
        <v>210</v>
      </c>
      <c r="E295" s="209" t="s">
        <v>31</v>
      </c>
      <c r="F295" s="210" t="s">
        <v>282</v>
      </c>
      <c r="G295" s="208"/>
      <c r="H295" s="209" t="s">
        <v>31</v>
      </c>
      <c r="I295" s="211"/>
      <c r="J295" s="208"/>
      <c r="K295" s="208"/>
      <c r="L295" s="212"/>
      <c r="M295" s="213"/>
      <c r="N295" s="214"/>
      <c r="O295" s="214"/>
      <c r="P295" s="214"/>
      <c r="Q295" s="214"/>
      <c r="R295" s="214"/>
      <c r="S295" s="214"/>
      <c r="T295" s="215"/>
      <c r="AT295" s="216" t="s">
        <v>210</v>
      </c>
      <c r="AU295" s="216" t="s">
        <v>85</v>
      </c>
      <c r="AV295" s="13" t="s">
        <v>83</v>
      </c>
      <c r="AW295" s="13" t="s">
        <v>38</v>
      </c>
      <c r="AX295" s="13" t="s">
        <v>76</v>
      </c>
      <c r="AY295" s="216" t="s">
        <v>152</v>
      </c>
    </row>
    <row r="296" spans="2:51" s="13" customFormat="1" ht="10.199999999999999">
      <c r="B296" s="207"/>
      <c r="C296" s="208"/>
      <c r="D296" s="188" t="s">
        <v>210</v>
      </c>
      <c r="E296" s="209" t="s">
        <v>31</v>
      </c>
      <c r="F296" s="210" t="s">
        <v>283</v>
      </c>
      <c r="G296" s="208"/>
      <c r="H296" s="209" t="s">
        <v>31</v>
      </c>
      <c r="I296" s="211"/>
      <c r="J296" s="208"/>
      <c r="K296" s="208"/>
      <c r="L296" s="212"/>
      <c r="M296" s="213"/>
      <c r="N296" s="214"/>
      <c r="O296" s="214"/>
      <c r="P296" s="214"/>
      <c r="Q296" s="214"/>
      <c r="R296" s="214"/>
      <c r="S296" s="214"/>
      <c r="T296" s="215"/>
      <c r="AT296" s="216" t="s">
        <v>210</v>
      </c>
      <c r="AU296" s="216" t="s">
        <v>85</v>
      </c>
      <c r="AV296" s="13" t="s">
        <v>83</v>
      </c>
      <c r="AW296" s="13" t="s">
        <v>38</v>
      </c>
      <c r="AX296" s="13" t="s">
        <v>76</v>
      </c>
      <c r="AY296" s="216" t="s">
        <v>152</v>
      </c>
    </row>
    <row r="297" spans="2:51" s="13" customFormat="1" ht="10.199999999999999">
      <c r="B297" s="207"/>
      <c r="C297" s="208"/>
      <c r="D297" s="188" t="s">
        <v>210</v>
      </c>
      <c r="E297" s="209" t="s">
        <v>31</v>
      </c>
      <c r="F297" s="210" t="s">
        <v>284</v>
      </c>
      <c r="G297" s="208"/>
      <c r="H297" s="209" t="s">
        <v>31</v>
      </c>
      <c r="I297" s="211"/>
      <c r="J297" s="208"/>
      <c r="K297" s="208"/>
      <c r="L297" s="212"/>
      <c r="M297" s="213"/>
      <c r="N297" s="214"/>
      <c r="O297" s="214"/>
      <c r="P297" s="214"/>
      <c r="Q297" s="214"/>
      <c r="R297" s="214"/>
      <c r="S297" s="214"/>
      <c r="T297" s="215"/>
      <c r="AT297" s="216" t="s">
        <v>210</v>
      </c>
      <c r="AU297" s="216" t="s">
        <v>85</v>
      </c>
      <c r="AV297" s="13" t="s">
        <v>83</v>
      </c>
      <c r="AW297" s="13" t="s">
        <v>38</v>
      </c>
      <c r="AX297" s="13" t="s">
        <v>76</v>
      </c>
      <c r="AY297" s="216" t="s">
        <v>152</v>
      </c>
    </row>
    <row r="298" spans="2:51" s="13" customFormat="1" ht="10.199999999999999">
      <c r="B298" s="207"/>
      <c r="C298" s="208"/>
      <c r="D298" s="188" t="s">
        <v>210</v>
      </c>
      <c r="E298" s="209" t="s">
        <v>31</v>
      </c>
      <c r="F298" s="210" t="s">
        <v>285</v>
      </c>
      <c r="G298" s="208"/>
      <c r="H298" s="209" t="s">
        <v>31</v>
      </c>
      <c r="I298" s="211"/>
      <c r="J298" s="208"/>
      <c r="K298" s="208"/>
      <c r="L298" s="212"/>
      <c r="M298" s="213"/>
      <c r="N298" s="214"/>
      <c r="O298" s="214"/>
      <c r="P298" s="214"/>
      <c r="Q298" s="214"/>
      <c r="R298" s="214"/>
      <c r="S298" s="214"/>
      <c r="T298" s="215"/>
      <c r="AT298" s="216" t="s">
        <v>210</v>
      </c>
      <c r="AU298" s="216" t="s">
        <v>85</v>
      </c>
      <c r="AV298" s="13" t="s">
        <v>83</v>
      </c>
      <c r="AW298" s="13" t="s">
        <v>38</v>
      </c>
      <c r="AX298" s="13" t="s">
        <v>76</v>
      </c>
      <c r="AY298" s="216" t="s">
        <v>152</v>
      </c>
    </row>
    <row r="299" spans="2:51" s="13" customFormat="1" ht="10.199999999999999">
      <c r="B299" s="207"/>
      <c r="C299" s="208"/>
      <c r="D299" s="188" t="s">
        <v>210</v>
      </c>
      <c r="E299" s="209" t="s">
        <v>31</v>
      </c>
      <c r="F299" s="210" t="s">
        <v>286</v>
      </c>
      <c r="G299" s="208"/>
      <c r="H299" s="209" t="s">
        <v>31</v>
      </c>
      <c r="I299" s="211"/>
      <c r="J299" s="208"/>
      <c r="K299" s="208"/>
      <c r="L299" s="212"/>
      <c r="M299" s="213"/>
      <c r="N299" s="214"/>
      <c r="O299" s="214"/>
      <c r="P299" s="214"/>
      <c r="Q299" s="214"/>
      <c r="R299" s="214"/>
      <c r="S299" s="214"/>
      <c r="T299" s="215"/>
      <c r="AT299" s="216" t="s">
        <v>210</v>
      </c>
      <c r="AU299" s="216" t="s">
        <v>85</v>
      </c>
      <c r="AV299" s="13" t="s">
        <v>83</v>
      </c>
      <c r="AW299" s="13" t="s">
        <v>38</v>
      </c>
      <c r="AX299" s="13" t="s">
        <v>76</v>
      </c>
      <c r="AY299" s="216" t="s">
        <v>152</v>
      </c>
    </row>
    <row r="300" spans="2:51" s="13" customFormat="1" ht="10.199999999999999">
      <c r="B300" s="207"/>
      <c r="C300" s="208"/>
      <c r="D300" s="188" t="s">
        <v>210</v>
      </c>
      <c r="E300" s="209" t="s">
        <v>31</v>
      </c>
      <c r="F300" s="210" t="s">
        <v>287</v>
      </c>
      <c r="G300" s="208"/>
      <c r="H300" s="209" t="s">
        <v>31</v>
      </c>
      <c r="I300" s="211"/>
      <c r="J300" s="208"/>
      <c r="K300" s="208"/>
      <c r="L300" s="212"/>
      <c r="M300" s="213"/>
      <c r="N300" s="214"/>
      <c r="O300" s="214"/>
      <c r="P300" s="214"/>
      <c r="Q300" s="214"/>
      <c r="R300" s="214"/>
      <c r="S300" s="214"/>
      <c r="T300" s="215"/>
      <c r="AT300" s="216" t="s">
        <v>210</v>
      </c>
      <c r="AU300" s="216" t="s">
        <v>85</v>
      </c>
      <c r="AV300" s="13" t="s">
        <v>83</v>
      </c>
      <c r="AW300" s="13" t="s">
        <v>38</v>
      </c>
      <c r="AX300" s="13" t="s">
        <v>76</v>
      </c>
      <c r="AY300" s="216" t="s">
        <v>152</v>
      </c>
    </row>
    <row r="301" spans="2:51" s="13" customFormat="1" ht="10.199999999999999">
      <c r="B301" s="207"/>
      <c r="C301" s="208"/>
      <c r="D301" s="188" t="s">
        <v>210</v>
      </c>
      <c r="E301" s="209" t="s">
        <v>31</v>
      </c>
      <c r="F301" s="210" t="s">
        <v>288</v>
      </c>
      <c r="G301" s="208"/>
      <c r="H301" s="209" t="s">
        <v>31</v>
      </c>
      <c r="I301" s="211"/>
      <c r="J301" s="208"/>
      <c r="K301" s="208"/>
      <c r="L301" s="212"/>
      <c r="M301" s="213"/>
      <c r="N301" s="214"/>
      <c r="O301" s="214"/>
      <c r="P301" s="214"/>
      <c r="Q301" s="214"/>
      <c r="R301" s="214"/>
      <c r="S301" s="214"/>
      <c r="T301" s="215"/>
      <c r="AT301" s="216" t="s">
        <v>210</v>
      </c>
      <c r="AU301" s="216" t="s">
        <v>85</v>
      </c>
      <c r="AV301" s="13" t="s">
        <v>83</v>
      </c>
      <c r="AW301" s="13" t="s">
        <v>38</v>
      </c>
      <c r="AX301" s="13" t="s">
        <v>76</v>
      </c>
      <c r="AY301" s="216" t="s">
        <v>152</v>
      </c>
    </row>
    <row r="302" spans="2:51" s="13" customFormat="1" ht="10.199999999999999">
      <c r="B302" s="207"/>
      <c r="C302" s="208"/>
      <c r="D302" s="188" t="s">
        <v>210</v>
      </c>
      <c r="E302" s="209" t="s">
        <v>31</v>
      </c>
      <c r="F302" s="210" t="s">
        <v>289</v>
      </c>
      <c r="G302" s="208"/>
      <c r="H302" s="209" t="s">
        <v>31</v>
      </c>
      <c r="I302" s="211"/>
      <c r="J302" s="208"/>
      <c r="K302" s="208"/>
      <c r="L302" s="212"/>
      <c r="M302" s="213"/>
      <c r="N302" s="214"/>
      <c r="O302" s="214"/>
      <c r="P302" s="214"/>
      <c r="Q302" s="214"/>
      <c r="R302" s="214"/>
      <c r="S302" s="214"/>
      <c r="T302" s="215"/>
      <c r="AT302" s="216" t="s">
        <v>210</v>
      </c>
      <c r="AU302" s="216" t="s">
        <v>85</v>
      </c>
      <c r="AV302" s="13" t="s">
        <v>83</v>
      </c>
      <c r="AW302" s="13" t="s">
        <v>38</v>
      </c>
      <c r="AX302" s="13" t="s">
        <v>76</v>
      </c>
      <c r="AY302" s="216" t="s">
        <v>152</v>
      </c>
    </row>
    <row r="303" spans="2:51" s="13" customFormat="1" ht="10.199999999999999">
      <c r="B303" s="207"/>
      <c r="C303" s="208"/>
      <c r="D303" s="188" t="s">
        <v>210</v>
      </c>
      <c r="E303" s="209" t="s">
        <v>31</v>
      </c>
      <c r="F303" s="210" t="s">
        <v>290</v>
      </c>
      <c r="G303" s="208"/>
      <c r="H303" s="209" t="s">
        <v>31</v>
      </c>
      <c r="I303" s="211"/>
      <c r="J303" s="208"/>
      <c r="K303" s="208"/>
      <c r="L303" s="212"/>
      <c r="M303" s="213"/>
      <c r="N303" s="214"/>
      <c r="O303" s="214"/>
      <c r="P303" s="214"/>
      <c r="Q303" s="214"/>
      <c r="R303" s="214"/>
      <c r="S303" s="214"/>
      <c r="T303" s="215"/>
      <c r="AT303" s="216" t="s">
        <v>210</v>
      </c>
      <c r="AU303" s="216" t="s">
        <v>85</v>
      </c>
      <c r="AV303" s="13" t="s">
        <v>83</v>
      </c>
      <c r="AW303" s="13" t="s">
        <v>38</v>
      </c>
      <c r="AX303" s="13" t="s">
        <v>76</v>
      </c>
      <c r="AY303" s="216" t="s">
        <v>152</v>
      </c>
    </row>
    <row r="304" spans="2:51" s="13" customFormat="1" ht="10.199999999999999">
      <c r="B304" s="207"/>
      <c r="C304" s="208"/>
      <c r="D304" s="188" t="s">
        <v>210</v>
      </c>
      <c r="E304" s="209" t="s">
        <v>31</v>
      </c>
      <c r="F304" s="210" t="s">
        <v>291</v>
      </c>
      <c r="G304" s="208"/>
      <c r="H304" s="209" t="s">
        <v>31</v>
      </c>
      <c r="I304" s="211"/>
      <c r="J304" s="208"/>
      <c r="K304" s="208"/>
      <c r="L304" s="212"/>
      <c r="M304" s="213"/>
      <c r="N304" s="214"/>
      <c r="O304" s="214"/>
      <c r="P304" s="214"/>
      <c r="Q304" s="214"/>
      <c r="R304" s="214"/>
      <c r="S304" s="214"/>
      <c r="T304" s="215"/>
      <c r="AT304" s="216" t="s">
        <v>210</v>
      </c>
      <c r="AU304" s="216" t="s">
        <v>85</v>
      </c>
      <c r="AV304" s="13" t="s">
        <v>83</v>
      </c>
      <c r="AW304" s="13" t="s">
        <v>38</v>
      </c>
      <c r="AX304" s="13" t="s">
        <v>76</v>
      </c>
      <c r="AY304" s="216" t="s">
        <v>152</v>
      </c>
    </row>
    <row r="305" spans="1:65" s="13" customFormat="1" ht="10.199999999999999">
      <c r="B305" s="207"/>
      <c r="C305" s="208"/>
      <c r="D305" s="188" t="s">
        <v>210</v>
      </c>
      <c r="E305" s="209" t="s">
        <v>31</v>
      </c>
      <c r="F305" s="210" t="s">
        <v>292</v>
      </c>
      <c r="G305" s="208"/>
      <c r="H305" s="209" t="s">
        <v>31</v>
      </c>
      <c r="I305" s="211"/>
      <c r="J305" s="208"/>
      <c r="K305" s="208"/>
      <c r="L305" s="212"/>
      <c r="M305" s="213"/>
      <c r="N305" s="214"/>
      <c r="O305" s="214"/>
      <c r="P305" s="214"/>
      <c r="Q305" s="214"/>
      <c r="R305" s="214"/>
      <c r="S305" s="214"/>
      <c r="T305" s="215"/>
      <c r="AT305" s="216" t="s">
        <v>210</v>
      </c>
      <c r="AU305" s="216" t="s">
        <v>85</v>
      </c>
      <c r="AV305" s="13" t="s">
        <v>83</v>
      </c>
      <c r="AW305" s="13" t="s">
        <v>38</v>
      </c>
      <c r="AX305" s="13" t="s">
        <v>76</v>
      </c>
      <c r="AY305" s="216" t="s">
        <v>152</v>
      </c>
    </row>
    <row r="306" spans="1:65" s="14" customFormat="1" ht="10.199999999999999">
      <c r="B306" s="217"/>
      <c r="C306" s="218"/>
      <c r="D306" s="188" t="s">
        <v>210</v>
      </c>
      <c r="E306" s="219" t="s">
        <v>31</v>
      </c>
      <c r="F306" s="220" t="s">
        <v>293</v>
      </c>
      <c r="G306" s="218"/>
      <c r="H306" s="221">
        <v>1</v>
      </c>
      <c r="I306" s="222"/>
      <c r="J306" s="218"/>
      <c r="K306" s="218"/>
      <c r="L306" s="223"/>
      <c r="M306" s="224"/>
      <c r="N306" s="225"/>
      <c r="O306" s="225"/>
      <c r="P306" s="225"/>
      <c r="Q306" s="225"/>
      <c r="R306" s="225"/>
      <c r="S306" s="225"/>
      <c r="T306" s="226"/>
      <c r="AT306" s="227" t="s">
        <v>210</v>
      </c>
      <c r="AU306" s="227" t="s">
        <v>85</v>
      </c>
      <c r="AV306" s="14" t="s">
        <v>85</v>
      </c>
      <c r="AW306" s="14" t="s">
        <v>38</v>
      </c>
      <c r="AX306" s="14" t="s">
        <v>76</v>
      </c>
      <c r="AY306" s="227" t="s">
        <v>152</v>
      </c>
    </row>
    <row r="307" spans="1:65" s="15" customFormat="1" ht="10.199999999999999">
      <c r="B307" s="228"/>
      <c r="C307" s="229"/>
      <c r="D307" s="188" t="s">
        <v>210</v>
      </c>
      <c r="E307" s="230" t="s">
        <v>31</v>
      </c>
      <c r="F307" s="231" t="s">
        <v>223</v>
      </c>
      <c r="G307" s="229"/>
      <c r="H307" s="232">
        <v>1</v>
      </c>
      <c r="I307" s="233"/>
      <c r="J307" s="229"/>
      <c r="K307" s="229"/>
      <c r="L307" s="234"/>
      <c r="M307" s="235"/>
      <c r="N307" s="236"/>
      <c r="O307" s="236"/>
      <c r="P307" s="236"/>
      <c r="Q307" s="236"/>
      <c r="R307" s="236"/>
      <c r="S307" s="236"/>
      <c r="T307" s="237"/>
      <c r="AT307" s="238" t="s">
        <v>210</v>
      </c>
      <c r="AU307" s="238" t="s">
        <v>85</v>
      </c>
      <c r="AV307" s="15" t="s">
        <v>157</v>
      </c>
      <c r="AW307" s="15" t="s">
        <v>38</v>
      </c>
      <c r="AX307" s="15" t="s">
        <v>83</v>
      </c>
      <c r="AY307" s="238" t="s">
        <v>152</v>
      </c>
    </row>
    <row r="308" spans="1:65" s="2" customFormat="1" ht="16.5" customHeight="1">
      <c r="A308" s="38"/>
      <c r="B308" s="39"/>
      <c r="C308" s="239" t="s">
        <v>208</v>
      </c>
      <c r="D308" s="239" t="s">
        <v>224</v>
      </c>
      <c r="E308" s="240" t="s">
        <v>302</v>
      </c>
      <c r="F308" s="241" t="s">
        <v>303</v>
      </c>
      <c r="G308" s="242" t="s">
        <v>262</v>
      </c>
      <c r="H308" s="243">
        <v>1</v>
      </c>
      <c r="I308" s="244"/>
      <c r="J308" s="245">
        <f>ROUND(I308*H308,2)</f>
        <v>0</v>
      </c>
      <c r="K308" s="241" t="s">
        <v>31</v>
      </c>
      <c r="L308" s="246"/>
      <c r="M308" s="247" t="s">
        <v>31</v>
      </c>
      <c r="N308" s="248" t="s">
        <v>47</v>
      </c>
      <c r="O308" s="68"/>
      <c r="P308" s="184">
        <f>O308*H308</f>
        <v>0</v>
      </c>
      <c r="Q308" s="184">
        <v>0</v>
      </c>
      <c r="R308" s="184">
        <f>Q308*H308</f>
        <v>0</v>
      </c>
      <c r="S308" s="184">
        <v>0</v>
      </c>
      <c r="T308" s="185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186" t="s">
        <v>227</v>
      </c>
      <c r="AT308" s="186" t="s">
        <v>224</v>
      </c>
      <c r="AU308" s="186" t="s">
        <v>85</v>
      </c>
      <c r="AY308" s="20" t="s">
        <v>152</v>
      </c>
      <c r="BE308" s="187">
        <f>IF(N308="základní",J308,0)</f>
        <v>0</v>
      </c>
      <c r="BF308" s="187">
        <f>IF(N308="snížená",J308,0)</f>
        <v>0</v>
      </c>
      <c r="BG308" s="187">
        <f>IF(N308="zákl. přenesená",J308,0)</f>
        <v>0</v>
      </c>
      <c r="BH308" s="187">
        <f>IF(N308="sníž. přenesená",J308,0)</f>
        <v>0</v>
      </c>
      <c r="BI308" s="187">
        <f>IF(N308="nulová",J308,0)</f>
        <v>0</v>
      </c>
      <c r="BJ308" s="20" t="s">
        <v>83</v>
      </c>
      <c r="BK308" s="187">
        <f>ROUND(I308*H308,2)</f>
        <v>0</v>
      </c>
      <c r="BL308" s="20" t="s">
        <v>208</v>
      </c>
      <c r="BM308" s="186" t="s">
        <v>304</v>
      </c>
    </row>
    <row r="309" spans="1:65" s="2" customFormat="1" ht="24.15" customHeight="1">
      <c r="A309" s="38"/>
      <c r="B309" s="39"/>
      <c r="C309" s="175" t="s">
        <v>305</v>
      </c>
      <c r="D309" s="175" t="s">
        <v>153</v>
      </c>
      <c r="E309" s="176" t="s">
        <v>306</v>
      </c>
      <c r="F309" s="177" t="s">
        <v>307</v>
      </c>
      <c r="G309" s="178" t="s">
        <v>207</v>
      </c>
      <c r="H309" s="179">
        <v>15</v>
      </c>
      <c r="I309" s="180"/>
      <c r="J309" s="181">
        <f>ROUND(I309*H309,2)</f>
        <v>0</v>
      </c>
      <c r="K309" s="177" t="s">
        <v>31</v>
      </c>
      <c r="L309" s="43"/>
      <c r="M309" s="182" t="s">
        <v>31</v>
      </c>
      <c r="N309" s="183" t="s">
        <v>47</v>
      </c>
      <c r="O309" s="68"/>
      <c r="P309" s="184">
        <f>O309*H309</f>
        <v>0</v>
      </c>
      <c r="Q309" s="184">
        <v>0</v>
      </c>
      <c r="R309" s="184">
        <f>Q309*H309</f>
        <v>0</v>
      </c>
      <c r="S309" s="184">
        <v>0</v>
      </c>
      <c r="T309" s="185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186" t="s">
        <v>208</v>
      </c>
      <c r="AT309" s="186" t="s">
        <v>153</v>
      </c>
      <c r="AU309" s="186" t="s">
        <v>85</v>
      </c>
      <c r="AY309" s="20" t="s">
        <v>152</v>
      </c>
      <c r="BE309" s="187">
        <f>IF(N309="základní",J309,0)</f>
        <v>0</v>
      </c>
      <c r="BF309" s="187">
        <f>IF(N309="snížená",J309,0)</f>
        <v>0</v>
      </c>
      <c r="BG309" s="187">
        <f>IF(N309="zákl. přenesená",J309,0)</f>
        <v>0</v>
      </c>
      <c r="BH309" s="187">
        <f>IF(N309="sníž. přenesená",J309,0)</f>
        <v>0</v>
      </c>
      <c r="BI309" s="187">
        <f>IF(N309="nulová",J309,0)</f>
        <v>0</v>
      </c>
      <c r="BJ309" s="20" t="s">
        <v>83</v>
      </c>
      <c r="BK309" s="187">
        <f>ROUND(I309*H309,2)</f>
        <v>0</v>
      </c>
      <c r="BL309" s="20" t="s">
        <v>208</v>
      </c>
      <c r="BM309" s="186" t="s">
        <v>308</v>
      </c>
    </row>
    <row r="310" spans="1:65" s="13" customFormat="1" ht="20.399999999999999">
      <c r="B310" s="207"/>
      <c r="C310" s="208"/>
      <c r="D310" s="188" t="s">
        <v>210</v>
      </c>
      <c r="E310" s="209" t="s">
        <v>31</v>
      </c>
      <c r="F310" s="210" t="s">
        <v>211</v>
      </c>
      <c r="G310" s="208"/>
      <c r="H310" s="209" t="s">
        <v>31</v>
      </c>
      <c r="I310" s="211"/>
      <c r="J310" s="208"/>
      <c r="K310" s="208"/>
      <c r="L310" s="212"/>
      <c r="M310" s="213"/>
      <c r="N310" s="214"/>
      <c r="O310" s="214"/>
      <c r="P310" s="214"/>
      <c r="Q310" s="214"/>
      <c r="R310" s="214"/>
      <c r="S310" s="214"/>
      <c r="T310" s="215"/>
      <c r="AT310" s="216" t="s">
        <v>210</v>
      </c>
      <c r="AU310" s="216" t="s">
        <v>85</v>
      </c>
      <c r="AV310" s="13" t="s">
        <v>83</v>
      </c>
      <c r="AW310" s="13" t="s">
        <v>38</v>
      </c>
      <c r="AX310" s="13" t="s">
        <v>76</v>
      </c>
      <c r="AY310" s="216" t="s">
        <v>152</v>
      </c>
    </row>
    <row r="311" spans="1:65" s="13" customFormat="1" ht="10.199999999999999">
      <c r="B311" s="207"/>
      <c r="C311" s="208"/>
      <c r="D311" s="188" t="s">
        <v>210</v>
      </c>
      <c r="E311" s="209" t="s">
        <v>31</v>
      </c>
      <c r="F311" s="210" t="s">
        <v>212</v>
      </c>
      <c r="G311" s="208"/>
      <c r="H311" s="209" t="s">
        <v>31</v>
      </c>
      <c r="I311" s="211"/>
      <c r="J311" s="208"/>
      <c r="K311" s="208"/>
      <c r="L311" s="212"/>
      <c r="M311" s="213"/>
      <c r="N311" s="214"/>
      <c r="O311" s="214"/>
      <c r="P311" s="214"/>
      <c r="Q311" s="214"/>
      <c r="R311" s="214"/>
      <c r="S311" s="214"/>
      <c r="T311" s="215"/>
      <c r="AT311" s="216" t="s">
        <v>210</v>
      </c>
      <c r="AU311" s="216" t="s">
        <v>85</v>
      </c>
      <c r="AV311" s="13" t="s">
        <v>83</v>
      </c>
      <c r="AW311" s="13" t="s">
        <v>38</v>
      </c>
      <c r="AX311" s="13" t="s">
        <v>76</v>
      </c>
      <c r="AY311" s="216" t="s">
        <v>152</v>
      </c>
    </row>
    <row r="312" spans="1:65" s="13" customFormat="1" ht="10.199999999999999">
      <c r="B312" s="207"/>
      <c r="C312" s="208"/>
      <c r="D312" s="188" t="s">
        <v>210</v>
      </c>
      <c r="E312" s="209" t="s">
        <v>31</v>
      </c>
      <c r="F312" s="210" t="s">
        <v>213</v>
      </c>
      <c r="G312" s="208"/>
      <c r="H312" s="209" t="s">
        <v>31</v>
      </c>
      <c r="I312" s="211"/>
      <c r="J312" s="208"/>
      <c r="K312" s="208"/>
      <c r="L312" s="212"/>
      <c r="M312" s="213"/>
      <c r="N312" s="214"/>
      <c r="O312" s="214"/>
      <c r="P312" s="214"/>
      <c r="Q312" s="214"/>
      <c r="R312" s="214"/>
      <c r="S312" s="214"/>
      <c r="T312" s="215"/>
      <c r="AT312" s="216" t="s">
        <v>210</v>
      </c>
      <c r="AU312" s="216" t="s">
        <v>85</v>
      </c>
      <c r="AV312" s="13" t="s">
        <v>83</v>
      </c>
      <c r="AW312" s="13" t="s">
        <v>38</v>
      </c>
      <c r="AX312" s="13" t="s">
        <v>76</v>
      </c>
      <c r="AY312" s="216" t="s">
        <v>152</v>
      </c>
    </row>
    <row r="313" spans="1:65" s="13" customFormat="1" ht="10.199999999999999">
      <c r="B313" s="207"/>
      <c r="C313" s="208"/>
      <c r="D313" s="188" t="s">
        <v>210</v>
      </c>
      <c r="E313" s="209" t="s">
        <v>31</v>
      </c>
      <c r="F313" s="210" t="s">
        <v>214</v>
      </c>
      <c r="G313" s="208"/>
      <c r="H313" s="209" t="s">
        <v>31</v>
      </c>
      <c r="I313" s="211"/>
      <c r="J313" s="208"/>
      <c r="K313" s="208"/>
      <c r="L313" s="212"/>
      <c r="M313" s="213"/>
      <c r="N313" s="214"/>
      <c r="O313" s="214"/>
      <c r="P313" s="214"/>
      <c r="Q313" s="214"/>
      <c r="R313" s="214"/>
      <c r="S313" s="214"/>
      <c r="T313" s="215"/>
      <c r="AT313" s="216" t="s">
        <v>210</v>
      </c>
      <c r="AU313" s="216" t="s">
        <v>85</v>
      </c>
      <c r="AV313" s="13" t="s">
        <v>83</v>
      </c>
      <c r="AW313" s="13" t="s">
        <v>38</v>
      </c>
      <c r="AX313" s="13" t="s">
        <v>76</v>
      </c>
      <c r="AY313" s="216" t="s">
        <v>152</v>
      </c>
    </row>
    <row r="314" spans="1:65" s="13" customFormat="1" ht="10.199999999999999">
      <c r="B314" s="207"/>
      <c r="C314" s="208"/>
      <c r="D314" s="188" t="s">
        <v>210</v>
      </c>
      <c r="E314" s="209" t="s">
        <v>31</v>
      </c>
      <c r="F314" s="210" t="s">
        <v>215</v>
      </c>
      <c r="G314" s="208"/>
      <c r="H314" s="209" t="s">
        <v>31</v>
      </c>
      <c r="I314" s="211"/>
      <c r="J314" s="208"/>
      <c r="K314" s="208"/>
      <c r="L314" s="212"/>
      <c r="M314" s="213"/>
      <c r="N314" s="214"/>
      <c r="O314" s="214"/>
      <c r="P314" s="214"/>
      <c r="Q314" s="214"/>
      <c r="R314" s="214"/>
      <c r="S314" s="214"/>
      <c r="T314" s="215"/>
      <c r="AT314" s="216" t="s">
        <v>210</v>
      </c>
      <c r="AU314" s="216" t="s">
        <v>85</v>
      </c>
      <c r="AV314" s="13" t="s">
        <v>83</v>
      </c>
      <c r="AW314" s="13" t="s">
        <v>38</v>
      </c>
      <c r="AX314" s="13" t="s">
        <v>76</v>
      </c>
      <c r="AY314" s="216" t="s">
        <v>152</v>
      </c>
    </row>
    <row r="315" spans="1:65" s="13" customFormat="1" ht="10.199999999999999">
      <c r="B315" s="207"/>
      <c r="C315" s="208"/>
      <c r="D315" s="188" t="s">
        <v>210</v>
      </c>
      <c r="E315" s="209" t="s">
        <v>31</v>
      </c>
      <c r="F315" s="210" t="s">
        <v>216</v>
      </c>
      <c r="G315" s="208"/>
      <c r="H315" s="209" t="s">
        <v>31</v>
      </c>
      <c r="I315" s="211"/>
      <c r="J315" s="208"/>
      <c r="K315" s="208"/>
      <c r="L315" s="212"/>
      <c r="M315" s="213"/>
      <c r="N315" s="214"/>
      <c r="O315" s="214"/>
      <c r="P315" s="214"/>
      <c r="Q315" s="214"/>
      <c r="R315" s="214"/>
      <c r="S315" s="214"/>
      <c r="T315" s="215"/>
      <c r="AT315" s="216" t="s">
        <v>210</v>
      </c>
      <c r="AU315" s="216" t="s">
        <v>85</v>
      </c>
      <c r="AV315" s="13" t="s">
        <v>83</v>
      </c>
      <c r="AW315" s="13" t="s">
        <v>38</v>
      </c>
      <c r="AX315" s="13" t="s">
        <v>76</v>
      </c>
      <c r="AY315" s="216" t="s">
        <v>152</v>
      </c>
    </row>
    <row r="316" spans="1:65" s="13" customFormat="1" ht="10.199999999999999">
      <c r="B316" s="207"/>
      <c r="C316" s="208"/>
      <c r="D316" s="188" t="s">
        <v>210</v>
      </c>
      <c r="E316" s="209" t="s">
        <v>31</v>
      </c>
      <c r="F316" s="210" t="s">
        <v>217</v>
      </c>
      <c r="G316" s="208"/>
      <c r="H316" s="209" t="s">
        <v>31</v>
      </c>
      <c r="I316" s="211"/>
      <c r="J316" s="208"/>
      <c r="K316" s="208"/>
      <c r="L316" s="212"/>
      <c r="M316" s="213"/>
      <c r="N316" s="214"/>
      <c r="O316" s="214"/>
      <c r="P316" s="214"/>
      <c r="Q316" s="214"/>
      <c r="R316" s="214"/>
      <c r="S316" s="214"/>
      <c r="T316" s="215"/>
      <c r="AT316" s="216" t="s">
        <v>210</v>
      </c>
      <c r="AU316" s="216" t="s">
        <v>85</v>
      </c>
      <c r="AV316" s="13" t="s">
        <v>83</v>
      </c>
      <c r="AW316" s="13" t="s">
        <v>38</v>
      </c>
      <c r="AX316" s="13" t="s">
        <v>76</v>
      </c>
      <c r="AY316" s="216" t="s">
        <v>152</v>
      </c>
    </row>
    <row r="317" spans="1:65" s="13" customFormat="1" ht="10.199999999999999">
      <c r="B317" s="207"/>
      <c r="C317" s="208"/>
      <c r="D317" s="188" t="s">
        <v>210</v>
      </c>
      <c r="E317" s="209" t="s">
        <v>31</v>
      </c>
      <c r="F317" s="210" t="s">
        <v>218</v>
      </c>
      <c r="G317" s="208"/>
      <c r="H317" s="209" t="s">
        <v>31</v>
      </c>
      <c r="I317" s="211"/>
      <c r="J317" s="208"/>
      <c r="K317" s="208"/>
      <c r="L317" s="212"/>
      <c r="M317" s="213"/>
      <c r="N317" s="214"/>
      <c r="O317" s="214"/>
      <c r="P317" s="214"/>
      <c r="Q317" s="214"/>
      <c r="R317" s="214"/>
      <c r="S317" s="214"/>
      <c r="T317" s="215"/>
      <c r="AT317" s="216" t="s">
        <v>210</v>
      </c>
      <c r="AU317" s="216" t="s">
        <v>85</v>
      </c>
      <c r="AV317" s="13" t="s">
        <v>83</v>
      </c>
      <c r="AW317" s="13" t="s">
        <v>38</v>
      </c>
      <c r="AX317" s="13" t="s">
        <v>76</v>
      </c>
      <c r="AY317" s="216" t="s">
        <v>152</v>
      </c>
    </row>
    <row r="318" spans="1:65" s="13" customFormat="1" ht="10.199999999999999">
      <c r="B318" s="207"/>
      <c r="C318" s="208"/>
      <c r="D318" s="188" t="s">
        <v>210</v>
      </c>
      <c r="E318" s="209" t="s">
        <v>31</v>
      </c>
      <c r="F318" s="210" t="s">
        <v>309</v>
      </c>
      <c r="G318" s="208"/>
      <c r="H318" s="209" t="s">
        <v>31</v>
      </c>
      <c r="I318" s="211"/>
      <c r="J318" s="208"/>
      <c r="K318" s="208"/>
      <c r="L318" s="212"/>
      <c r="M318" s="213"/>
      <c r="N318" s="214"/>
      <c r="O318" s="214"/>
      <c r="P318" s="214"/>
      <c r="Q318" s="214"/>
      <c r="R318" s="214"/>
      <c r="S318" s="214"/>
      <c r="T318" s="215"/>
      <c r="AT318" s="216" t="s">
        <v>210</v>
      </c>
      <c r="AU318" s="216" t="s">
        <v>85</v>
      </c>
      <c r="AV318" s="13" t="s">
        <v>83</v>
      </c>
      <c r="AW318" s="13" t="s">
        <v>38</v>
      </c>
      <c r="AX318" s="13" t="s">
        <v>76</v>
      </c>
      <c r="AY318" s="216" t="s">
        <v>152</v>
      </c>
    </row>
    <row r="319" spans="1:65" s="13" customFormat="1" ht="10.199999999999999">
      <c r="B319" s="207"/>
      <c r="C319" s="208"/>
      <c r="D319" s="188" t="s">
        <v>210</v>
      </c>
      <c r="E319" s="209" t="s">
        <v>31</v>
      </c>
      <c r="F319" s="210" t="s">
        <v>310</v>
      </c>
      <c r="G319" s="208"/>
      <c r="H319" s="209" t="s">
        <v>31</v>
      </c>
      <c r="I319" s="211"/>
      <c r="J319" s="208"/>
      <c r="K319" s="208"/>
      <c r="L319" s="212"/>
      <c r="M319" s="213"/>
      <c r="N319" s="214"/>
      <c r="O319" s="214"/>
      <c r="P319" s="214"/>
      <c r="Q319" s="214"/>
      <c r="R319" s="214"/>
      <c r="S319" s="214"/>
      <c r="T319" s="215"/>
      <c r="AT319" s="216" t="s">
        <v>210</v>
      </c>
      <c r="AU319" s="216" t="s">
        <v>85</v>
      </c>
      <c r="AV319" s="13" t="s">
        <v>83</v>
      </c>
      <c r="AW319" s="13" t="s">
        <v>38</v>
      </c>
      <c r="AX319" s="13" t="s">
        <v>76</v>
      </c>
      <c r="AY319" s="216" t="s">
        <v>152</v>
      </c>
    </row>
    <row r="320" spans="1:65" s="14" customFormat="1" ht="10.199999999999999">
      <c r="B320" s="217"/>
      <c r="C320" s="218"/>
      <c r="D320" s="188" t="s">
        <v>210</v>
      </c>
      <c r="E320" s="219" t="s">
        <v>31</v>
      </c>
      <c r="F320" s="220" t="s">
        <v>253</v>
      </c>
      <c r="G320" s="218"/>
      <c r="H320" s="221">
        <v>15</v>
      </c>
      <c r="I320" s="222"/>
      <c r="J320" s="218"/>
      <c r="K320" s="218"/>
      <c r="L320" s="223"/>
      <c r="M320" s="224"/>
      <c r="N320" s="225"/>
      <c r="O320" s="225"/>
      <c r="P320" s="225"/>
      <c r="Q320" s="225"/>
      <c r="R320" s="225"/>
      <c r="S320" s="225"/>
      <c r="T320" s="226"/>
      <c r="AT320" s="227" t="s">
        <v>210</v>
      </c>
      <c r="AU320" s="227" t="s">
        <v>85</v>
      </c>
      <c r="AV320" s="14" t="s">
        <v>85</v>
      </c>
      <c r="AW320" s="14" t="s">
        <v>38</v>
      </c>
      <c r="AX320" s="14" t="s">
        <v>76</v>
      </c>
      <c r="AY320" s="227" t="s">
        <v>152</v>
      </c>
    </row>
    <row r="321" spans="1:65" s="15" customFormat="1" ht="10.199999999999999">
      <c r="B321" s="228"/>
      <c r="C321" s="229"/>
      <c r="D321" s="188" t="s">
        <v>210</v>
      </c>
      <c r="E321" s="230" t="s">
        <v>31</v>
      </c>
      <c r="F321" s="231" t="s">
        <v>223</v>
      </c>
      <c r="G321" s="229"/>
      <c r="H321" s="232">
        <v>15</v>
      </c>
      <c r="I321" s="233"/>
      <c r="J321" s="229"/>
      <c r="K321" s="229"/>
      <c r="L321" s="234"/>
      <c r="M321" s="235"/>
      <c r="N321" s="236"/>
      <c r="O321" s="236"/>
      <c r="P321" s="236"/>
      <c r="Q321" s="236"/>
      <c r="R321" s="236"/>
      <c r="S321" s="236"/>
      <c r="T321" s="237"/>
      <c r="AT321" s="238" t="s">
        <v>210</v>
      </c>
      <c r="AU321" s="238" t="s">
        <v>85</v>
      </c>
      <c r="AV321" s="15" t="s">
        <v>157</v>
      </c>
      <c r="AW321" s="15" t="s">
        <v>38</v>
      </c>
      <c r="AX321" s="15" t="s">
        <v>83</v>
      </c>
      <c r="AY321" s="238" t="s">
        <v>152</v>
      </c>
    </row>
    <row r="322" spans="1:65" s="2" customFormat="1" ht="16.5" customHeight="1">
      <c r="A322" s="38"/>
      <c r="B322" s="39"/>
      <c r="C322" s="239" t="s">
        <v>311</v>
      </c>
      <c r="D322" s="239" t="s">
        <v>224</v>
      </c>
      <c r="E322" s="240" t="s">
        <v>312</v>
      </c>
      <c r="F322" s="241" t="s">
        <v>313</v>
      </c>
      <c r="G322" s="242" t="s">
        <v>314</v>
      </c>
      <c r="H322" s="243">
        <v>14.25</v>
      </c>
      <c r="I322" s="244"/>
      <c r="J322" s="245">
        <f>ROUND(I322*H322,2)</f>
        <v>0</v>
      </c>
      <c r="K322" s="241" t="s">
        <v>31</v>
      </c>
      <c r="L322" s="246"/>
      <c r="M322" s="247" t="s">
        <v>31</v>
      </c>
      <c r="N322" s="248" t="s">
        <v>47</v>
      </c>
      <c r="O322" s="68"/>
      <c r="P322" s="184">
        <f>O322*H322</f>
        <v>0</v>
      </c>
      <c r="Q322" s="184">
        <v>0</v>
      </c>
      <c r="R322" s="184">
        <f>Q322*H322</f>
        <v>0</v>
      </c>
      <c r="S322" s="184">
        <v>0</v>
      </c>
      <c r="T322" s="185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186" t="s">
        <v>227</v>
      </c>
      <c r="AT322" s="186" t="s">
        <v>224</v>
      </c>
      <c r="AU322" s="186" t="s">
        <v>85</v>
      </c>
      <c r="AY322" s="20" t="s">
        <v>152</v>
      </c>
      <c r="BE322" s="187">
        <f>IF(N322="základní",J322,0)</f>
        <v>0</v>
      </c>
      <c r="BF322" s="187">
        <f>IF(N322="snížená",J322,0)</f>
        <v>0</v>
      </c>
      <c r="BG322" s="187">
        <f>IF(N322="zákl. přenesená",J322,0)</f>
        <v>0</v>
      </c>
      <c r="BH322" s="187">
        <f>IF(N322="sníž. přenesená",J322,0)</f>
        <v>0</v>
      </c>
      <c r="BI322" s="187">
        <f>IF(N322="nulová",J322,0)</f>
        <v>0</v>
      </c>
      <c r="BJ322" s="20" t="s">
        <v>83</v>
      </c>
      <c r="BK322" s="187">
        <f>ROUND(I322*H322,2)</f>
        <v>0</v>
      </c>
      <c r="BL322" s="20" t="s">
        <v>208</v>
      </c>
      <c r="BM322" s="186" t="s">
        <v>315</v>
      </c>
    </row>
    <row r="323" spans="1:65" s="13" customFormat="1" ht="20.399999999999999">
      <c r="B323" s="207"/>
      <c r="C323" s="208"/>
      <c r="D323" s="188" t="s">
        <v>210</v>
      </c>
      <c r="E323" s="209" t="s">
        <v>31</v>
      </c>
      <c r="F323" s="210" t="s">
        <v>211</v>
      </c>
      <c r="G323" s="208"/>
      <c r="H323" s="209" t="s">
        <v>31</v>
      </c>
      <c r="I323" s="211"/>
      <c r="J323" s="208"/>
      <c r="K323" s="208"/>
      <c r="L323" s="212"/>
      <c r="M323" s="213"/>
      <c r="N323" s="214"/>
      <c r="O323" s="214"/>
      <c r="P323" s="214"/>
      <c r="Q323" s="214"/>
      <c r="R323" s="214"/>
      <c r="S323" s="214"/>
      <c r="T323" s="215"/>
      <c r="AT323" s="216" t="s">
        <v>210</v>
      </c>
      <c r="AU323" s="216" t="s">
        <v>85</v>
      </c>
      <c r="AV323" s="13" t="s">
        <v>83</v>
      </c>
      <c r="AW323" s="13" t="s">
        <v>38</v>
      </c>
      <c r="AX323" s="13" t="s">
        <v>76</v>
      </c>
      <c r="AY323" s="216" t="s">
        <v>152</v>
      </c>
    </row>
    <row r="324" spans="1:65" s="13" customFormat="1" ht="10.199999999999999">
      <c r="B324" s="207"/>
      <c r="C324" s="208"/>
      <c r="D324" s="188" t="s">
        <v>210</v>
      </c>
      <c r="E324" s="209" t="s">
        <v>31</v>
      </c>
      <c r="F324" s="210" t="s">
        <v>212</v>
      </c>
      <c r="G324" s="208"/>
      <c r="H324" s="209" t="s">
        <v>31</v>
      </c>
      <c r="I324" s="211"/>
      <c r="J324" s="208"/>
      <c r="K324" s="208"/>
      <c r="L324" s="212"/>
      <c r="M324" s="213"/>
      <c r="N324" s="214"/>
      <c r="O324" s="214"/>
      <c r="P324" s="214"/>
      <c r="Q324" s="214"/>
      <c r="R324" s="214"/>
      <c r="S324" s="214"/>
      <c r="T324" s="215"/>
      <c r="AT324" s="216" t="s">
        <v>210</v>
      </c>
      <c r="AU324" s="216" t="s">
        <v>85</v>
      </c>
      <c r="AV324" s="13" t="s">
        <v>83</v>
      </c>
      <c r="AW324" s="13" t="s">
        <v>38</v>
      </c>
      <c r="AX324" s="13" t="s">
        <v>76</v>
      </c>
      <c r="AY324" s="216" t="s">
        <v>152</v>
      </c>
    </row>
    <row r="325" spans="1:65" s="13" customFormat="1" ht="10.199999999999999">
      <c r="B325" s="207"/>
      <c r="C325" s="208"/>
      <c r="D325" s="188" t="s">
        <v>210</v>
      </c>
      <c r="E325" s="209" t="s">
        <v>31</v>
      </c>
      <c r="F325" s="210" t="s">
        <v>213</v>
      </c>
      <c r="G325" s="208"/>
      <c r="H325" s="209" t="s">
        <v>31</v>
      </c>
      <c r="I325" s="211"/>
      <c r="J325" s="208"/>
      <c r="K325" s="208"/>
      <c r="L325" s="212"/>
      <c r="M325" s="213"/>
      <c r="N325" s="214"/>
      <c r="O325" s="214"/>
      <c r="P325" s="214"/>
      <c r="Q325" s="214"/>
      <c r="R325" s="214"/>
      <c r="S325" s="214"/>
      <c r="T325" s="215"/>
      <c r="AT325" s="216" t="s">
        <v>210</v>
      </c>
      <c r="AU325" s="216" t="s">
        <v>85</v>
      </c>
      <c r="AV325" s="13" t="s">
        <v>83</v>
      </c>
      <c r="AW325" s="13" t="s">
        <v>38</v>
      </c>
      <c r="AX325" s="13" t="s">
        <v>76</v>
      </c>
      <c r="AY325" s="216" t="s">
        <v>152</v>
      </c>
    </row>
    <row r="326" spans="1:65" s="13" customFormat="1" ht="10.199999999999999">
      <c r="B326" s="207"/>
      <c r="C326" s="208"/>
      <c r="D326" s="188" t="s">
        <v>210</v>
      </c>
      <c r="E326" s="209" t="s">
        <v>31</v>
      </c>
      <c r="F326" s="210" t="s">
        <v>214</v>
      </c>
      <c r="G326" s="208"/>
      <c r="H326" s="209" t="s">
        <v>31</v>
      </c>
      <c r="I326" s="211"/>
      <c r="J326" s="208"/>
      <c r="K326" s="208"/>
      <c r="L326" s="212"/>
      <c r="M326" s="213"/>
      <c r="N326" s="214"/>
      <c r="O326" s="214"/>
      <c r="P326" s="214"/>
      <c r="Q326" s="214"/>
      <c r="R326" s="214"/>
      <c r="S326" s="214"/>
      <c r="T326" s="215"/>
      <c r="AT326" s="216" t="s">
        <v>210</v>
      </c>
      <c r="AU326" s="216" t="s">
        <v>85</v>
      </c>
      <c r="AV326" s="13" t="s">
        <v>83</v>
      </c>
      <c r="AW326" s="13" t="s">
        <v>38</v>
      </c>
      <c r="AX326" s="13" t="s">
        <v>76</v>
      </c>
      <c r="AY326" s="216" t="s">
        <v>152</v>
      </c>
    </row>
    <row r="327" spans="1:65" s="13" customFormat="1" ht="10.199999999999999">
      <c r="B327" s="207"/>
      <c r="C327" s="208"/>
      <c r="D327" s="188" t="s">
        <v>210</v>
      </c>
      <c r="E327" s="209" t="s">
        <v>31</v>
      </c>
      <c r="F327" s="210" t="s">
        <v>215</v>
      </c>
      <c r="G327" s="208"/>
      <c r="H327" s="209" t="s">
        <v>31</v>
      </c>
      <c r="I327" s="211"/>
      <c r="J327" s="208"/>
      <c r="K327" s="208"/>
      <c r="L327" s="212"/>
      <c r="M327" s="213"/>
      <c r="N327" s="214"/>
      <c r="O327" s="214"/>
      <c r="P327" s="214"/>
      <c r="Q327" s="214"/>
      <c r="R327" s="214"/>
      <c r="S327" s="214"/>
      <c r="T327" s="215"/>
      <c r="AT327" s="216" t="s">
        <v>210</v>
      </c>
      <c r="AU327" s="216" t="s">
        <v>85</v>
      </c>
      <c r="AV327" s="13" t="s">
        <v>83</v>
      </c>
      <c r="AW327" s="13" t="s">
        <v>38</v>
      </c>
      <c r="AX327" s="13" t="s">
        <v>76</v>
      </c>
      <c r="AY327" s="216" t="s">
        <v>152</v>
      </c>
    </row>
    <row r="328" spans="1:65" s="13" customFormat="1" ht="10.199999999999999">
      <c r="B328" s="207"/>
      <c r="C328" s="208"/>
      <c r="D328" s="188" t="s">
        <v>210</v>
      </c>
      <c r="E328" s="209" t="s">
        <v>31</v>
      </c>
      <c r="F328" s="210" t="s">
        <v>216</v>
      </c>
      <c r="G328" s="208"/>
      <c r="H328" s="209" t="s">
        <v>31</v>
      </c>
      <c r="I328" s="211"/>
      <c r="J328" s="208"/>
      <c r="K328" s="208"/>
      <c r="L328" s="212"/>
      <c r="M328" s="213"/>
      <c r="N328" s="214"/>
      <c r="O328" s="214"/>
      <c r="P328" s="214"/>
      <c r="Q328" s="214"/>
      <c r="R328" s="214"/>
      <c r="S328" s="214"/>
      <c r="T328" s="215"/>
      <c r="AT328" s="216" t="s">
        <v>210</v>
      </c>
      <c r="AU328" s="216" t="s">
        <v>85</v>
      </c>
      <c r="AV328" s="13" t="s">
        <v>83</v>
      </c>
      <c r="AW328" s="13" t="s">
        <v>38</v>
      </c>
      <c r="AX328" s="13" t="s">
        <v>76</v>
      </c>
      <c r="AY328" s="216" t="s">
        <v>152</v>
      </c>
    </row>
    <row r="329" spans="1:65" s="13" customFormat="1" ht="10.199999999999999">
      <c r="B329" s="207"/>
      <c r="C329" s="208"/>
      <c r="D329" s="188" t="s">
        <v>210</v>
      </c>
      <c r="E329" s="209" t="s">
        <v>31</v>
      </c>
      <c r="F329" s="210" t="s">
        <v>217</v>
      </c>
      <c r="G329" s="208"/>
      <c r="H329" s="209" t="s">
        <v>31</v>
      </c>
      <c r="I329" s="211"/>
      <c r="J329" s="208"/>
      <c r="K329" s="208"/>
      <c r="L329" s="212"/>
      <c r="M329" s="213"/>
      <c r="N329" s="214"/>
      <c r="O329" s="214"/>
      <c r="P329" s="214"/>
      <c r="Q329" s="214"/>
      <c r="R329" s="214"/>
      <c r="S329" s="214"/>
      <c r="T329" s="215"/>
      <c r="AT329" s="216" t="s">
        <v>210</v>
      </c>
      <c r="AU329" s="216" t="s">
        <v>85</v>
      </c>
      <c r="AV329" s="13" t="s">
        <v>83</v>
      </c>
      <c r="AW329" s="13" t="s">
        <v>38</v>
      </c>
      <c r="AX329" s="13" t="s">
        <v>76</v>
      </c>
      <c r="AY329" s="216" t="s">
        <v>152</v>
      </c>
    </row>
    <row r="330" spans="1:65" s="13" customFormat="1" ht="10.199999999999999">
      <c r="B330" s="207"/>
      <c r="C330" s="208"/>
      <c r="D330" s="188" t="s">
        <v>210</v>
      </c>
      <c r="E330" s="209" t="s">
        <v>31</v>
      </c>
      <c r="F330" s="210" t="s">
        <v>229</v>
      </c>
      <c r="G330" s="208"/>
      <c r="H330" s="209" t="s">
        <v>31</v>
      </c>
      <c r="I330" s="211"/>
      <c r="J330" s="208"/>
      <c r="K330" s="208"/>
      <c r="L330" s="212"/>
      <c r="M330" s="213"/>
      <c r="N330" s="214"/>
      <c r="O330" s="214"/>
      <c r="P330" s="214"/>
      <c r="Q330" s="214"/>
      <c r="R330" s="214"/>
      <c r="S330" s="214"/>
      <c r="T330" s="215"/>
      <c r="AT330" s="216" t="s">
        <v>210</v>
      </c>
      <c r="AU330" s="216" t="s">
        <v>85</v>
      </c>
      <c r="AV330" s="13" t="s">
        <v>83</v>
      </c>
      <c r="AW330" s="13" t="s">
        <v>38</v>
      </c>
      <c r="AX330" s="13" t="s">
        <v>76</v>
      </c>
      <c r="AY330" s="216" t="s">
        <v>152</v>
      </c>
    </row>
    <row r="331" spans="1:65" s="13" customFormat="1" ht="10.199999999999999">
      <c r="B331" s="207"/>
      <c r="C331" s="208"/>
      <c r="D331" s="188" t="s">
        <v>210</v>
      </c>
      <c r="E331" s="209" t="s">
        <v>31</v>
      </c>
      <c r="F331" s="210" t="s">
        <v>309</v>
      </c>
      <c r="G331" s="208"/>
      <c r="H331" s="209" t="s">
        <v>31</v>
      </c>
      <c r="I331" s="211"/>
      <c r="J331" s="208"/>
      <c r="K331" s="208"/>
      <c r="L331" s="212"/>
      <c r="M331" s="213"/>
      <c r="N331" s="214"/>
      <c r="O331" s="214"/>
      <c r="P331" s="214"/>
      <c r="Q331" s="214"/>
      <c r="R331" s="214"/>
      <c r="S331" s="214"/>
      <c r="T331" s="215"/>
      <c r="AT331" s="216" t="s">
        <v>210</v>
      </c>
      <c r="AU331" s="216" t="s">
        <v>85</v>
      </c>
      <c r="AV331" s="13" t="s">
        <v>83</v>
      </c>
      <c r="AW331" s="13" t="s">
        <v>38</v>
      </c>
      <c r="AX331" s="13" t="s">
        <v>76</v>
      </c>
      <c r="AY331" s="216" t="s">
        <v>152</v>
      </c>
    </row>
    <row r="332" spans="1:65" s="13" customFormat="1" ht="10.199999999999999">
      <c r="B332" s="207"/>
      <c r="C332" s="208"/>
      <c r="D332" s="188" t="s">
        <v>210</v>
      </c>
      <c r="E332" s="209" t="s">
        <v>31</v>
      </c>
      <c r="F332" s="210" t="s">
        <v>310</v>
      </c>
      <c r="G332" s="208"/>
      <c r="H332" s="209" t="s">
        <v>31</v>
      </c>
      <c r="I332" s="211"/>
      <c r="J332" s="208"/>
      <c r="K332" s="208"/>
      <c r="L332" s="212"/>
      <c r="M332" s="213"/>
      <c r="N332" s="214"/>
      <c r="O332" s="214"/>
      <c r="P332" s="214"/>
      <c r="Q332" s="214"/>
      <c r="R332" s="214"/>
      <c r="S332" s="214"/>
      <c r="T332" s="215"/>
      <c r="AT332" s="216" t="s">
        <v>210</v>
      </c>
      <c r="AU332" s="216" t="s">
        <v>85</v>
      </c>
      <c r="AV332" s="13" t="s">
        <v>83</v>
      </c>
      <c r="AW332" s="13" t="s">
        <v>38</v>
      </c>
      <c r="AX332" s="13" t="s">
        <v>76</v>
      </c>
      <c r="AY332" s="216" t="s">
        <v>152</v>
      </c>
    </row>
    <row r="333" spans="1:65" s="13" customFormat="1" ht="10.199999999999999">
      <c r="B333" s="207"/>
      <c r="C333" s="208"/>
      <c r="D333" s="188" t="s">
        <v>210</v>
      </c>
      <c r="E333" s="209" t="s">
        <v>31</v>
      </c>
      <c r="F333" s="210" t="s">
        <v>316</v>
      </c>
      <c r="G333" s="208"/>
      <c r="H333" s="209" t="s">
        <v>31</v>
      </c>
      <c r="I333" s="211"/>
      <c r="J333" s="208"/>
      <c r="K333" s="208"/>
      <c r="L333" s="212"/>
      <c r="M333" s="213"/>
      <c r="N333" s="214"/>
      <c r="O333" s="214"/>
      <c r="P333" s="214"/>
      <c r="Q333" s="214"/>
      <c r="R333" s="214"/>
      <c r="S333" s="214"/>
      <c r="T333" s="215"/>
      <c r="AT333" s="216" t="s">
        <v>210</v>
      </c>
      <c r="AU333" s="216" t="s">
        <v>85</v>
      </c>
      <c r="AV333" s="13" t="s">
        <v>83</v>
      </c>
      <c r="AW333" s="13" t="s">
        <v>38</v>
      </c>
      <c r="AX333" s="13" t="s">
        <v>76</v>
      </c>
      <c r="AY333" s="216" t="s">
        <v>152</v>
      </c>
    </row>
    <row r="334" spans="1:65" s="14" customFormat="1" ht="10.199999999999999">
      <c r="B334" s="217"/>
      <c r="C334" s="218"/>
      <c r="D334" s="188" t="s">
        <v>210</v>
      </c>
      <c r="E334" s="219" t="s">
        <v>31</v>
      </c>
      <c r="F334" s="220" t="s">
        <v>317</v>
      </c>
      <c r="G334" s="218"/>
      <c r="H334" s="221">
        <v>14.25</v>
      </c>
      <c r="I334" s="222"/>
      <c r="J334" s="218"/>
      <c r="K334" s="218"/>
      <c r="L334" s="223"/>
      <c r="M334" s="224"/>
      <c r="N334" s="225"/>
      <c r="O334" s="225"/>
      <c r="P334" s="225"/>
      <c r="Q334" s="225"/>
      <c r="R334" s="225"/>
      <c r="S334" s="225"/>
      <c r="T334" s="226"/>
      <c r="AT334" s="227" t="s">
        <v>210</v>
      </c>
      <c r="AU334" s="227" t="s">
        <v>85</v>
      </c>
      <c r="AV334" s="14" t="s">
        <v>85</v>
      </c>
      <c r="AW334" s="14" t="s">
        <v>38</v>
      </c>
      <c r="AX334" s="14" t="s">
        <v>76</v>
      </c>
      <c r="AY334" s="227" t="s">
        <v>152</v>
      </c>
    </row>
    <row r="335" spans="1:65" s="15" customFormat="1" ht="10.199999999999999">
      <c r="B335" s="228"/>
      <c r="C335" s="229"/>
      <c r="D335" s="188" t="s">
        <v>210</v>
      </c>
      <c r="E335" s="230" t="s">
        <v>31</v>
      </c>
      <c r="F335" s="231" t="s">
        <v>223</v>
      </c>
      <c r="G335" s="229"/>
      <c r="H335" s="232">
        <v>14.25</v>
      </c>
      <c r="I335" s="233"/>
      <c r="J335" s="229"/>
      <c r="K335" s="229"/>
      <c r="L335" s="234"/>
      <c r="M335" s="235"/>
      <c r="N335" s="236"/>
      <c r="O335" s="236"/>
      <c r="P335" s="236"/>
      <c r="Q335" s="236"/>
      <c r="R335" s="236"/>
      <c r="S335" s="236"/>
      <c r="T335" s="237"/>
      <c r="AT335" s="238" t="s">
        <v>210</v>
      </c>
      <c r="AU335" s="238" t="s">
        <v>85</v>
      </c>
      <c r="AV335" s="15" t="s">
        <v>157</v>
      </c>
      <c r="AW335" s="15" t="s">
        <v>38</v>
      </c>
      <c r="AX335" s="15" t="s">
        <v>83</v>
      </c>
      <c r="AY335" s="238" t="s">
        <v>152</v>
      </c>
    </row>
    <row r="336" spans="1:65" s="2" customFormat="1" ht="16.5" customHeight="1">
      <c r="A336" s="38"/>
      <c r="B336" s="39"/>
      <c r="C336" s="175" t="s">
        <v>318</v>
      </c>
      <c r="D336" s="175" t="s">
        <v>153</v>
      </c>
      <c r="E336" s="176" t="s">
        <v>319</v>
      </c>
      <c r="F336" s="177" t="s">
        <v>320</v>
      </c>
      <c r="G336" s="178" t="s">
        <v>321</v>
      </c>
      <c r="H336" s="179">
        <v>1</v>
      </c>
      <c r="I336" s="180"/>
      <c r="J336" s="181">
        <f>ROUND(I336*H336,2)</f>
        <v>0</v>
      </c>
      <c r="K336" s="177" t="s">
        <v>31</v>
      </c>
      <c r="L336" s="43"/>
      <c r="M336" s="182" t="s">
        <v>31</v>
      </c>
      <c r="N336" s="183" t="s">
        <v>47</v>
      </c>
      <c r="O336" s="68"/>
      <c r="P336" s="184">
        <f>O336*H336</f>
        <v>0</v>
      </c>
      <c r="Q336" s="184">
        <v>0</v>
      </c>
      <c r="R336" s="184">
        <f>Q336*H336</f>
        <v>0</v>
      </c>
      <c r="S336" s="184">
        <v>0</v>
      </c>
      <c r="T336" s="185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186" t="s">
        <v>208</v>
      </c>
      <c r="AT336" s="186" t="s">
        <v>153</v>
      </c>
      <c r="AU336" s="186" t="s">
        <v>85</v>
      </c>
      <c r="AY336" s="20" t="s">
        <v>152</v>
      </c>
      <c r="BE336" s="187">
        <f>IF(N336="základní",J336,0)</f>
        <v>0</v>
      </c>
      <c r="BF336" s="187">
        <f>IF(N336="snížená",J336,0)</f>
        <v>0</v>
      </c>
      <c r="BG336" s="187">
        <f>IF(N336="zákl. přenesená",J336,0)</f>
        <v>0</v>
      </c>
      <c r="BH336" s="187">
        <f>IF(N336="sníž. přenesená",J336,0)</f>
        <v>0</v>
      </c>
      <c r="BI336" s="187">
        <f>IF(N336="nulová",J336,0)</f>
        <v>0</v>
      </c>
      <c r="BJ336" s="20" t="s">
        <v>83</v>
      </c>
      <c r="BK336" s="187">
        <f>ROUND(I336*H336,2)</f>
        <v>0</v>
      </c>
      <c r="BL336" s="20" t="s">
        <v>208</v>
      </c>
      <c r="BM336" s="186" t="s">
        <v>322</v>
      </c>
    </row>
    <row r="337" spans="1:65" s="13" customFormat="1" ht="20.399999999999999">
      <c r="B337" s="207"/>
      <c r="C337" s="208"/>
      <c r="D337" s="188" t="s">
        <v>210</v>
      </c>
      <c r="E337" s="209" t="s">
        <v>31</v>
      </c>
      <c r="F337" s="210" t="s">
        <v>211</v>
      </c>
      <c r="G337" s="208"/>
      <c r="H337" s="209" t="s">
        <v>31</v>
      </c>
      <c r="I337" s="211"/>
      <c r="J337" s="208"/>
      <c r="K337" s="208"/>
      <c r="L337" s="212"/>
      <c r="M337" s="213"/>
      <c r="N337" s="214"/>
      <c r="O337" s="214"/>
      <c r="P337" s="214"/>
      <c r="Q337" s="214"/>
      <c r="R337" s="214"/>
      <c r="S337" s="214"/>
      <c r="T337" s="215"/>
      <c r="AT337" s="216" t="s">
        <v>210</v>
      </c>
      <c r="AU337" s="216" t="s">
        <v>85</v>
      </c>
      <c r="AV337" s="13" t="s">
        <v>83</v>
      </c>
      <c r="AW337" s="13" t="s">
        <v>38</v>
      </c>
      <c r="AX337" s="13" t="s">
        <v>76</v>
      </c>
      <c r="AY337" s="216" t="s">
        <v>152</v>
      </c>
    </row>
    <row r="338" spans="1:65" s="13" customFormat="1" ht="10.199999999999999">
      <c r="B338" s="207"/>
      <c r="C338" s="208"/>
      <c r="D338" s="188" t="s">
        <v>210</v>
      </c>
      <c r="E338" s="209" t="s">
        <v>31</v>
      </c>
      <c r="F338" s="210" t="s">
        <v>212</v>
      </c>
      <c r="G338" s="208"/>
      <c r="H338" s="209" t="s">
        <v>31</v>
      </c>
      <c r="I338" s="211"/>
      <c r="J338" s="208"/>
      <c r="K338" s="208"/>
      <c r="L338" s="212"/>
      <c r="M338" s="213"/>
      <c r="N338" s="214"/>
      <c r="O338" s="214"/>
      <c r="P338" s="214"/>
      <c r="Q338" s="214"/>
      <c r="R338" s="214"/>
      <c r="S338" s="214"/>
      <c r="T338" s="215"/>
      <c r="AT338" s="216" t="s">
        <v>210</v>
      </c>
      <c r="AU338" s="216" t="s">
        <v>85</v>
      </c>
      <c r="AV338" s="13" t="s">
        <v>83</v>
      </c>
      <c r="AW338" s="13" t="s">
        <v>38</v>
      </c>
      <c r="AX338" s="13" t="s">
        <v>76</v>
      </c>
      <c r="AY338" s="216" t="s">
        <v>152</v>
      </c>
    </row>
    <row r="339" spans="1:65" s="13" customFormat="1" ht="10.199999999999999">
      <c r="B339" s="207"/>
      <c r="C339" s="208"/>
      <c r="D339" s="188" t="s">
        <v>210</v>
      </c>
      <c r="E339" s="209" t="s">
        <v>31</v>
      </c>
      <c r="F339" s="210" t="s">
        <v>213</v>
      </c>
      <c r="G339" s="208"/>
      <c r="H339" s="209" t="s">
        <v>31</v>
      </c>
      <c r="I339" s="211"/>
      <c r="J339" s="208"/>
      <c r="K339" s="208"/>
      <c r="L339" s="212"/>
      <c r="M339" s="213"/>
      <c r="N339" s="214"/>
      <c r="O339" s="214"/>
      <c r="P339" s="214"/>
      <c r="Q339" s="214"/>
      <c r="R339" s="214"/>
      <c r="S339" s="214"/>
      <c r="T339" s="215"/>
      <c r="AT339" s="216" t="s">
        <v>210</v>
      </c>
      <c r="AU339" s="216" t="s">
        <v>85</v>
      </c>
      <c r="AV339" s="13" t="s">
        <v>83</v>
      </c>
      <c r="AW339" s="13" t="s">
        <v>38</v>
      </c>
      <c r="AX339" s="13" t="s">
        <v>76</v>
      </c>
      <c r="AY339" s="216" t="s">
        <v>152</v>
      </c>
    </row>
    <row r="340" spans="1:65" s="13" customFormat="1" ht="10.199999999999999">
      <c r="B340" s="207"/>
      <c r="C340" s="208"/>
      <c r="D340" s="188" t="s">
        <v>210</v>
      </c>
      <c r="E340" s="209" t="s">
        <v>31</v>
      </c>
      <c r="F340" s="210" t="s">
        <v>214</v>
      </c>
      <c r="G340" s="208"/>
      <c r="H340" s="209" t="s">
        <v>31</v>
      </c>
      <c r="I340" s="211"/>
      <c r="J340" s="208"/>
      <c r="K340" s="208"/>
      <c r="L340" s="212"/>
      <c r="M340" s="213"/>
      <c r="N340" s="214"/>
      <c r="O340" s="214"/>
      <c r="P340" s="214"/>
      <c r="Q340" s="214"/>
      <c r="R340" s="214"/>
      <c r="S340" s="214"/>
      <c r="T340" s="215"/>
      <c r="AT340" s="216" t="s">
        <v>210</v>
      </c>
      <c r="AU340" s="216" t="s">
        <v>85</v>
      </c>
      <c r="AV340" s="13" t="s">
        <v>83</v>
      </c>
      <c r="AW340" s="13" t="s">
        <v>38</v>
      </c>
      <c r="AX340" s="13" t="s">
        <v>76</v>
      </c>
      <c r="AY340" s="216" t="s">
        <v>152</v>
      </c>
    </row>
    <row r="341" spans="1:65" s="13" customFormat="1" ht="10.199999999999999">
      <c r="B341" s="207"/>
      <c r="C341" s="208"/>
      <c r="D341" s="188" t="s">
        <v>210</v>
      </c>
      <c r="E341" s="209" t="s">
        <v>31</v>
      </c>
      <c r="F341" s="210" t="s">
        <v>215</v>
      </c>
      <c r="G341" s="208"/>
      <c r="H341" s="209" t="s">
        <v>31</v>
      </c>
      <c r="I341" s="211"/>
      <c r="J341" s="208"/>
      <c r="K341" s="208"/>
      <c r="L341" s="212"/>
      <c r="M341" s="213"/>
      <c r="N341" s="214"/>
      <c r="O341" s="214"/>
      <c r="P341" s="214"/>
      <c r="Q341" s="214"/>
      <c r="R341" s="214"/>
      <c r="S341" s="214"/>
      <c r="T341" s="215"/>
      <c r="AT341" s="216" t="s">
        <v>210</v>
      </c>
      <c r="AU341" s="216" t="s">
        <v>85</v>
      </c>
      <c r="AV341" s="13" t="s">
        <v>83</v>
      </c>
      <c r="AW341" s="13" t="s">
        <v>38</v>
      </c>
      <c r="AX341" s="13" t="s">
        <v>76</v>
      </c>
      <c r="AY341" s="216" t="s">
        <v>152</v>
      </c>
    </row>
    <row r="342" spans="1:65" s="13" customFormat="1" ht="10.199999999999999">
      <c r="B342" s="207"/>
      <c r="C342" s="208"/>
      <c r="D342" s="188" t="s">
        <v>210</v>
      </c>
      <c r="E342" s="209" t="s">
        <v>31</v>
      </c>
      <c r="F342" s="210" t="s">
        <v>216</v>
      </c>
      <c r="G342" s="208"/>
      <c r="H342" s="209" t="s">
        <v>31</v>
      </c>
      <c r="I342" s="211"/>
      <c r="J342" s="208"/>
      <c r="K342" s="208"/>
      <c r="L342" s="212"/>
      <c r="M342" s="213"/>
      <c r="N342" s="214"/>
      <c r="O342" s="214"/>
      <c r="P342" s="214"/>
      <c r="Q342" s="214"/>
      <c r="R342" s="214"/>
      <c r="S342" s="214"/>
      <c r="T342" s="215"/>
      <c r="AT342" s="216" t="s">
        <v>210</v>
      </c>
      <c r="AU342" s="216" t="s">
        <v>85</v>
      </c>
      <c r="AV342" s="13" t="s">
        <v>83</v>
      </c>
      <c r="AW342" s="13" t="s">
        <v>38</v>
      </c>
      <c r="AX342" s="13" t="s">
        <v>76</v>
      </c>
      <c r="AY342" s="216" t="s">
        <v>152</v>
      </c>
    </row>
    <row r="343" spans="1:65" s="13" customFormat="1" ht="10.199999999999999">
      <c r="B343" s="207"/>
      <c r="C343" s="208"/>
      <c r="D343" s="188" t="s">
        <v>210</v>
      </c>
      <c r="E343" s="209" t="s">
        <v>31</v>
      </c>
      <c r="F343" s="210" t="s">
        <v>217</v>
      </c>
      <c r="G343" s="208"/>
      <c r="H343" s="209" t="s">
        <v>31</v>
      </c>
      <c r="I343" s="211"/>
      <c r="J343" s="208"/>
      <c r="K343" s="208"/>
      <c r="L343" s="212"/>
      <c r="M343" s="213"/>
      <c r="N343" s="214"/>
      <c r="O343" s="214"/>
      <c r="P343" s="214"/>
      <c r="Q343" s="214"/>
      <c r="R343" s="214"/>
      <c r="S343" s="214"/>
      <c r="T343" s="215"/>
      <c r="AT343" s="216" t="s">
        <v>210</v>
      </c>
      <c r="AU343" s="216" t="s">
        <v>85</v>
      </c>
      <c r="AV343" s="13" t="s">
        <v>83</v>
      </c>
      <c r="AW343" s="13" t="s">
        <v>38</v>
      </c>
      <c r="AX343" s="13" t="s">
        <v>76</v>
      </c>
      <c r="AY343" s="216" t="s">
        <v>152</v>
      </c>
    </row>
    <row r="344" spans="1:65" s="13" customFormat="1" ht="10.199999999999999">
      <c r="B344" s="207"/>
      <c r="C344" s="208"/>
      <c r="D344" s="188" t="s">
        <v>210</v>
      </c>
      <c r="E344" s="209" t="s">
        <v>31</v>
      </c>
      <c r="F344" s="210" t="s">
        <v>323</v>
      </c>
      <c r="G344" s="208"/>
      <c r="H344" s="209" t="s">
        <v>31</v>
      </c>
      <c r="I344" s="211"/>
      <c r="J344" s="208"/>
      <c r="K344" s="208"/>
      <c r="L344" s="212"/>
      <c r="M344" s="213"/>
      <c r="N344" s="214"/>
      <c r="O344" s="214"/>
      <c r="P344" s="214"/>
      <c r="Q344" s="214"/>
      <c r="R344" s="214"/>
      <c r="S344" s="214"/>
      <c r="T344" s="215"/>
      <c r="AT344" s="216" t="s">
        <v>210</v>
      </c>
      <c r="AU344" s="216" t="s">
        <v>85</v>
      </c>
      <c r="AV344" s="13" t="s">
        <v>83</v>
      </c>
      <c r="AW344" s="13" t="s">
        <v>38</v>
      </c>
      <c r="AX344" s="13" t="s">
        <v>76</v>
      </c>
      <c r="AY344" s="216" t="s">
        <v>152</v>
      </c>
    </row>
    <row r="345" spans="1:65" s="13" customFormat="1" ht="10.199999999999999">
      <c r="B345" s="207"/>
      <c r="C345" s="208"/>
      <c r="D345" s="188" t="s">
        <v>210</v>
      </c>
      <c r="E345" s="209" t="s">
        <v>31</v>
      </c>
      <c r="F345" s="210" t="s">
        <v>324</v>
      </c>
      <c r="G345" s="208"/>
      <c r="H345" s="209" t="s">
        <v>31</v>
      </c>
      <c r="I345" s="211"/>
      <c r="J345" s="208"/>
      <c r="K345" s="208"/>
      <c r="L345" s="212"/>
      <c r="M345" s="213"/>
      <c r="N345" s="214"/>
      <c r="O345" s="214"/>
      <c r="P345" s="214"/>
      <c r="Q345" s="214"/>
      <c r="R345" s="214"/>
      <c r="S345" s="214"/>
      <c r="T345" s="215"/>
      <c r="AT345" s="216" t="s">
        <v>210</v>
      </c>
      <c r="AU345" s="216" t="s">
        <v>85</v>
      </c>
      <c r="AV345" s="13" t="s">
        <v>83</v>
      </c>
      <c r="AW345" s="13" t="s">
        <v>38</v>
      </c>
      <c r="AX345" s="13" t="s">
        <v>76</v>
      </c>
      <c r="AY345" s="216" t="s">
        <v>152</v>
      </c>
    </row>
    <row r="346" spans="1:65" s="14" customFormat="1" ht="10.199999999999999">
      <c r="B346" s="217"/>
      <c r="C346" s="218"/>
      <c r="D346" s="188" t="s">
        <v>210</v>
      </c>
      <c r="E346" s="219" t="s">
        <v>31</v>
      </c>
      <c r="F346" s="220" t="s">
        <v>293</v>
      </c>
      <c r="G346" s="218"/>
      <c r="H346" s="221">
        <v>1</v>
      </c>
      <c r="I346" s="222"/>
      <c r="J346" s="218"/>
      <c r="K346" s="218"/>
      <c r="L346" s="223"/>
      <c r="M346" s="224"/>
      <c r="N346" s="225"/>
      <c r="O346" s="225"/>
      <c r="P346" s="225"/>
      <c r="Q346" s="225"/>
      <c r="R346" s="225"/>
      <c r="S346" s="225"/>
      <c r="T346" s="226"/>
      <c r="AT346" s="227" t="s">
        <v>210</v>
      </c>
      <c r="AU346" s="227" t="s">
        <v>85</v>
      </c>
      <c r="AV346" s="14" t="s">
        <v>85</v>
      </c>
      <c r="AW346" s="14" t="s">
        <v>38</v>
      </c>
      <c r="AX346" s="14" t="s">
        <v>76</v>
      </c>
      <c r="AY346" s="227" t="s">
        <v>152</v>
      </c>
    </row>
    <row r="347" spans="1:65" s="15" customFormat="1" ht="10.199999999999999">
      <c r="B347" s="228"/>
      <c r="C347" s="229"/>
      <c r="D347" s="188" t="s">
        <v>210</v>
      </c>
      <c r="E347" s="230" t="s">
        <v>31</v>
      </c>
      <c r="F347" s="231" t="s">
        <v>223</v>
      </c>
      <c r="G347" s="229"/>
      <c r="H347" s="232">
        <v>1</v>
      </c>
      <c r="I347" s="233"/>
      <c r="J347" s="229"/>
      <c r="K347" s="229"/>
      <c r="L347" s="234"/>
      <c r="M347" s="235"/>
      <c r="N347" s="236"/>
      <c r="O347" s="236"/>
      <c r="P347" s="236"/>
      <c r="Q347" s="236"/>
      <c r="R347" s="236"/>
      <c r="S347" s="236"/>
      <c r="T347" s="237"/>
      <c r="AT347" s="238" t="s">
        <v>210</v>
      </c>
      <c r="AU347" s="238" t="s">
        <v>85</v>
      </c>
      <c r="AV347" s="15" t="s">
        <v>157</v>
      </c>
      <c r="AW347" s="15" t="s">
        <v>38</v>
      </c>
      <c r="AX347" s="15" t="s">
        <v>83</v>
      </c>
      <c r="AY347" s="238" t="s">
        <v>152</v>
      </c>
    </row>
    <row r="348" spans="1:65" s="2" customFormat="1" ht="24.15" customHeight="1">
      <c r="A348" s="38"/>
      <c r="B348" s="39"/>
      <c r="C348" s="175" t="s">
        <v>325</v>
      </c>
      <c r="D348" s="175" t="s">
        <v>153</v>
      </c>
      <c r="E348" s="176" t="s">
        <v>326</v>
      </c>
      <c r="F348" s="177" t="s">
        <v>327</v>
      </c>
      <c r="G348" s="178" t="s">
        <v>262</v>
      </c>
      <c r="H348" s="179">
        <v>1</v>
      </c>
      <c r="I348" s="180"/>
      <c r="J348" s="181">
        <f>ROUND(I348*H348,2)</f>
        <v>0</v>
      </c>
      <c r="K348" s="177" t="s">
        <v>31</v>
      </c>
      <c r="L348" s="43"/>
      <c r="M348" s="182" t="s">
        <v>31</v>
      </c>
      <c r="N348" s="183" t="s">
        <v>47</v>
      </c>
      <c r="O348" s="68"/>
      <c r="P348" s="184">
        <f>O348*H348</f>
        <v>0</v>
      </c>
      <c r="Q348" s="184">
        <v>0</v>
      </c>
      <c r="R348" s="184">
        <f>Q348*H348</f>
        <v>0</v>
      </c>
      <c r="S348" s="184">
        <v>0</v>
      </c>
      <c r="T348" s="185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186" t="s">
        <v>208</v>
      </c>
      <c r="AT348" s="186" t="s">
        <v>153</v>
      </c>
      <c r="AU348" s="186" t="s">
        <v>85</v>
      </c>
      <c r="AY348" s="20" t="s">
        <v>152</v>
      </c>
      <c r="BE348" s="187">
        <f>IF(N348="základní",J348,0)</f>
        <v>0</v>
      </c>
      <c r="BF348" s="187">
        <f>IF(N348="snížená",J348,0)</f>
        <v>0</v>
      </c>
      <c r="BG348" s="187">
        <f>IF(N348="zákl. přenesená",J348,0)</f>
        <v>0</v>
      </c>
      <c r="BH348" s="187">
        <f>IF(N348="sníž. přenesená",J348,0)</f>
        <v>0</v>
      </c>
      <c r="BI348" s="187">
        <f>IF(N348="nulová",J348,0)</f>
        <v>0</v>
      </c>
      <c r="BJ348" s="20" t="s">
        <v>83</v>
      </c>
      <c r="BK348" s="187">
        <f>ROUND(I348*H348,2)</f>
        <v>0</v>
      </c>
      <c r="BL348" s="20" t="s">
        <v>208</v>
      </c>
      <c r="BM348" s="186" t="s">
        <v>328</v>
      </c>
    </row>
    <row r="349" spans="1:65" s="13" customFormat="1" ht="20.399999999999999">
      <c r="B349" s="207"/>
      <c r="C349" s="208"/>
      <c r="D349" s="188" t="s">
        <v>210</v>
      </c>
      <c r="E349" s="209" t="s">
        <v>31</v>
      </c>
      <c r="F349" s="210" t="s">
        <v>211</v>
      </c>
      <c r="G349" s="208"/>
      <c r="H349" s="209" t="s">
        <v>31</v>
      </c>
      <c r="I349" s="211"/>
      <c r="J349" s="208"/>
      <c r="K349" s="208"/>
      <c r="L349" s="212"/>
      <c r="M349" s="213"/>
      <c r="N349" s="214"/>
      <c r="O349" s="214"/>
      <c r="P349" s="214"/>
      <c r="Q349" s="214"/>
      <c r="R349" s="214"/>
      <c r="S349" s="214"/>
      <c r="T349" s="215"/>
      <c r="AT349" s="216" t="s">
        <v>210</v>
      </c>
      <c r="AU349" s="216" t="s">
        <v>85</v>
      </c>
      <c r="AV349" s="13" t="s">
        <v>83</v>
      </c>
      <c r="AW349" s="13" t="s">
        <v>38</v>
      </c>
      <c r="AX349" s="13" t="s">
        <v>76</v>
      </c>
      <c r="AY349" s="216" t="s">
        <v>152</v>
      </c>
    </row>
    <row r="350" spans="1:65" s="13" customFormat="1" ht="10.199999999999999">
      <c r="B350" s="207"/>
      <c r="C350" s="208"/>
      <c r="D350" s="188" t="s">
        <v>210</v>
      </c>
      <c r="E350" s="209" t="s">
        <v>31</v>
      </c>
      <c r="F350" s="210" t="s">
        <v>212</v>
      </c>
      <c r="G350" s="208"/>
      <c r="H350" s="209" t="s">
        <v>31</v>
      </c>
      <c r="I350" s="211"/>
      <c r="J350" s="208"/>
      <c r="K350" s="208"/>
      <c r="L350" s="212"/>
      <c r="M350" s="213"/>
      <c r="N350" s="214"/>
      <c r="O350" s="214"/>
      <c r="P350" s="214"/>
      <c r="Q350" s="214"/>
      <c r="R350" s="214"/>
      <c r="S350" s="214"/>
      <c r="T350" s="215"/>
      <c r="AT350" s="216" t="s">
        <v>210</v>
      </c>
      <c r="AU350" s="216" t="s">
        <v>85</v>
      </c>
      <c r="AV350" s="13" t="s">
        <v>83</v>
      </c>
      <c r="AW350" s="13" t="s">
        <v>38</v>
      </c>
      <c r="AX350" s="13" t="s">
        <v>76</v>
      </c>
      <c r="AY350" s="216" t="s">
        <v>152</v>
      </c>
    </row>
    <row r="351" spans="1:65" s="13" customFormat="1" ht="10.199999999999999">
      <c r="B351" s="207"/>
      <c r="C351" s="208"/>
      <c r="D351" s="188" t="s">
        <v>210</v>
      </c>
      <c r="E351" s="209" t="s">
        <v>31</v>
      </c>
      <c r="F351" s="210" t="s">
        <v>213</v>
      </c>
      <c r="G351" s="208"/>
      <c r="H351" s="209" t="s">
        <v>31</v>
      </c>
      <c r="I351" s="211"/>
      <c r="J351" s="208"/>
      <c r="K351" s="208"/>
      <c r="L351" s="212"/>
      <c r="M351" s="213"/>
      <c r="N351" s="214"/>
      <c r="O351" s="214"/>
      <c r="P351" s="214"/>
      <c r="Q351" s="214"/>
      <c r="R351" s="214"/>
      <c r="S351" s="214"/>
      <c r="T351" s="215"/>
      <c r="AT351" s="216" t="s">
        <v>210</v>
      </c>
      <c r="AU351" s="216" t="s">
        <v>85</v>
      </c>
      <c r="AV351" s="13" t="s">
        <v>83</v>
      </c>
      <c r="AW351" s="13" t="s">
        <v>38</v>
      </c>
      <c r="AX351" s="13" t="s">
        <v>76</v>
      </c>
      <c r="AY351" s="216" t="s">
        <v>152</v>
      </c>
    </row>
    <row r="352" spans="1:65" s="13" customFormat="1" ht="10.199999999999999">
      <c r="B352" s="207"/>
      <c r="C352" s="208"/>
      <c r="D352" s="188" t="s">
        <v>210</v>
      </c>
      <c r="E352" s="209" t="s">
        <v>31</v>
      </c>
      <c r="F352" s="210" t="s">
        <v>214</v>
      </c>
      <c r="G352" s="208"/>
      <c r="H352" s="209" t="s">
        <v>31</v>
      </c>
      <c r="I352" s="211"/>
      <c r="J352" s="208"/>
      <c r="K352" s="208"/>
      <c r="L352" s="212"/>
      <c r="M352" s="213"/>
      <c r="N352" s="214"/>
      <c r="O352" s="214"/>
      <c r="P352" s="214"/>
      <c r="Q352" s="214"/>
      <c r="R352" s="214"/>
      <c r="S352" s="214"/>
      <c r="T352" s="215"/>
      <c r="AT352" s="216" t="s">
        <v>210</v>
      </c>
      <c r="AU352" s="216" t="s">
        <v>85</v>
      </c>
      <c r="AV352" s="13" t="s">
        <v>83</v>
      </c>
      <c r="AW352" s="13" t="s">
        <v>38</v>
      </c>
      <c r="AX352" s="13" t="s">
        <v>76</v>
      </c>
      <c r="AY352" s="216" t="s">
        <v>152</v>
      </c>
    </row>
    <row r="353" spans="1:65" s="13" customFormat="1" ht="10.199999999999999">
      <c r="B353" s="207"/>
      <c r="C353" s="208"/>
      <c r="D353" s="188" t="s">
        <v>210</v>
      </c>
      <c r="E353" s="209" t="s">
        <v>31</v>
      </c>
      <c r="F353" s="210" t="s">
        <v>215</v>
      </c>
      <c r="G353" s="208"/>
      <c r="H353" s="209" t="s">
        <v>31</v>
      </c>
      <c r="I353" s="211"/>
      <c r="J353" s="208"/>
      <c r="K353" s="208"/>
      <c r="L353" s="212"/>
      <c r="M353" s="213"/>
      <c r="N353" s="214"/>
      <c r="O353" s="214"/>
      <c r="P353" s="214"/>
      <c r="Q353" s="214"/>
      <c r="R353" s="214"/>
      <c r="S353" s="214"/>
      <c r="T353" s="215"/>
      <c r="AT353" s="216" t="s">
        <v>210</v>
      </c>
      <c r="AU353" s="216" t="s">
        <v>85</v>
      </c>
      <c r="AV353" s="13" t="s">
        <v>83</v>
      </c>
      <c r="AW353" s="13" t="s">
        <v>38</v>
      </c>
      <c r="AX353" s="13" t="s">
        <v>76</v>
      </c>
      <c r="AY353" s="216" t="s">
        <v>152</v>
      </c>
    </row>
    <row r="354" spans="1:65" s="13" customFormat="1" ht="10.199999999999999">
      <c r="B354" s="207"/>
      <c r="C354" s="208"/>
      <c r="D354" s="188" t="s">
        <v>210</v>
      </c>
      <c r="E354" s="209" t="s">
        <v>31</v>
      </c>
      <c r="F354" s="210" t="s">
        <v>216</v>
      </c>
      <c r="G354" s="208"/>
      <c r="H354" s="209" t="s">
        <v>31</v>
      </c>
      <c r="I354" s="211"/>
      <c r="J354" s="208"/>
      <c r="K354" s="208"/>
      <c r="L354" s="212"/>
      <c r="M354" s="213"/>
      <c r="N354" s="214"/>
      <c r="O354" s="214"/>
      <c r="P354" s="214"/>
      <c r="Q354" s="214"/>
      <c r="R354" s="214"/>
      <c r="S354" s="214"/>
      <c r="T354" s="215"/>
      <c r="AT354" s="216" t="s">
        <v>210</v>
      </c>
      <c r="AU354" s="216" t="s">
        <v>85</v>
      </c>
      <c r="AV354" s="13" t="s">
        <v>83</v>
      </c>
      <c r="AW354" s="13" t="s">
        <v>38</v>
      </c>
      <c r="AX354" s="13" t="s">
        <v>76</v>
      </c>
      <c r="AY354" s="216" t="s">
        <v>152</v>
      </c>
    </row>
    <row r="355" spans="1:65" s="13" customFormat="1" ht="10.199999999999999">
      <c r="B355" s="207"/>
      <c r="C355" s="208"/>
      <c r="D355" s="188" t="s">
        <v>210</v>
      </c>
      <c r="E355" s="209" t="s">
        <v>31</v>
      </c>
      <c r="F355" s="210" t="s">
        <v>217</v>
      </c>
      <c r="G355" s="208"/>
      <c r="H355" s="209" t="s">
        <v>31</v>
      </c>
      <c r="I355" s="211"/>
      <c r="J355" s="208"/>
      <c r="K355" s="208"/>
      <c r="L355" s="212"/>
      <c r="M355" s="213"/>
      <c r="N355" s="214"/>
      <c r="O355" s="214"/>
      <c r="P355" s="214"/>
      <c r="Q355" s="214"/>
      <c r="R355" s="214"/>
      <c r="S355" s="214"/>
      <c r="T355" s="215"/>
      <c r="AT355" s="216" t="s">
        <v>210</v>
      </c>
      <c r="AU355" s="216" t="s">
        <v>85</v>
      </c>
      <c r="AV355" s="13" t="s">
        <v>83</v>
      </c>
      <c r="AW355" s="13" t="s">
        <v>38</v>
      </c>
      <c r="AX355" s="13" t="s">
        <v>76</v>
      </c>
      <c r="AY355" s="216" t="s">
        <v>152</v>
      </c>
    </row>
    <row r="356" spans="1:65" s="13" customFormat="1" ht="10.199999999999999">
      <c r="B356" s="207"/>
      <c r="C356" s="208"/>
      <c r="D356" s="188" t="s">
        <v>210</v>
      </c>
      <c r="E356" s="209" t="s">
        <v>31</v>
      </c>
      <c r="F356" s="210" t="s">
        <v>218</v>
      </c>
      <c r="G356" s="208"/>
      <c r="H356" s="209" t="s">
        <v>31</v>
      </c>
      <c r="I356" s="211"/>
      <c r="J356" s="208"/>
      <c r="K356" s="208"/>
      <c r="L356" s="212"/>
      <c r="M356" s="213"/>
      <c r="N356" s="214"/>
      <c r="O356" s="214"/>
      <c r="P356" s="214"/>
      <c r="Q356" s="214"/>
      <c r="R356" s="214"/>
      <c r="S356" s="214"/>
      <c r="T356" s="215"/>
      <c r="AT356" s="216" t="s">
        <v>210</v>
      </c>
      <c r="AU356" s="216" t="s">
        <v>85</v>
      </c>
      <c r="AV356" s="13" t="s">
        <v>83</v>
      </c>
      <c r="AW356" s="13" t="s">
        <v>38</v>
      </c>
      <c r="AX356" s="13" t="s">
        <v>76</v>
      </c>
      <c r="AY356" s="216" t="s">
        <v>152</v>
      </c>
    </row>
    <row r="357" spans="1:65" s="13" customFormat="1" ht="10.199999999999999">
      <c r="B357" s="207"/>
      <c r="C357" s="208"/>
      <c r="D357" s="188" t="s">
        <v>210</v>
      </c>
      <c r="E357" s="209" t="s">
        <v>31</v>
      </c>
      <c r="F357" s="210" t="s">
        <v>329</v>
      </c>
      <c r="G357" s="208"/>
      <c r="H357" s="209" t="s">
        <v>31</v>
      </c>
      <c r="I357" s="211"/>
      <c r="J357" s="208"/>
      <c r="K357" s="208"/>
      <c r="L357" s="212"/>
      <c r="M357" s="213"/>
      <c r="N357" s="214"/>
      <c r="O357" s="214"/>
      <c r="P357" s="214"/>
      <c r="Q357" s="214"/>
      <c r="R357" s="214"/>
      <c r="S357" s="214"/>
      <c r="T357" s="215"/>
      <c r="AT357" s="216" t="s">
        <v>210</v>
      </c>
      <c r="AU357" s="216" t="s">
        <v>85</v>
      </c>
      <c r="AV357" s="13" t="s">
        <v>83</v>
      </c>
      <c r="AW357" s="13" t="s">
        <v>38</v>
      </c>
      <c r="AX357" s="13" t="s">
        <v>76</v>
      </c>
      <c r="AY357" s="216" t="s">
        <v>152</v>
      </c>
    </row>
    <row r="358" spans="1:65" s="14" customFormat="1" ht="10.199999999999999">
      <c r="B358" s="217"/>
      <c r="C358" s="218"/>
      <c r="D358" s="188" t="s">
        <v>210</v>
      </c>
      <c r="E358" s="219" t="s">
        <v>31</v>
      </c>
      <c r="F358" s="220" t="s">
        <v>293</v>
      </c>
      <c r="G358" s="218"/>
      <c r="H358" s="221">
        <v>1</v>
      </c>
      <c r="I358" s="222"/>
      <c r="J358" s="218"/>
      <c r="K358" s="218"/>
      <c r="L358" s="223"/>
      <c r="M358" s="224"/>
      <c r="N358" s="225"/>
      <c r="O358" s="225"/>
      <c r="P358" s="225"/>
      <c r="Q358" s="225"/>
      <c r="R358" s="225"/>
      <c r="S358" s="225"/>
      <c r="T358" s="226"/>
      <c r="AT358" s="227" t="s">
        <v>210</v>
      </c>
      <c r="AU358" s="227" t="s">
        <v>85</v>
      </c>
      <c r="AV358" s="14" t="s">
        <v>85</v>
      </c>
      <c r="AW358" s="14" t="s">
        <v>38</v>
      </c>
      <c r="AX358" s="14" t="s">
        <v>76</v>
      </c>
      <c r="AY358" s="227" t="s">
        <v>152</v>
      </c>
    </row>
    <row r="359" spans="1:65" s="15" customFormat="1" ht="10.199999999999999">
      <c r="B359" s="228"/>
      <c r="C359" s="229"/>
      <c r="D359" s="188" t="s">
        <v>210</v>
      </c>
      <c r="E359" s="230" t="s">
        <v>31</v>
      </c>
      <c r="F359" s="231" t="s">
        <v>223</v>
      </c>
      <c r="G359" s="229"/>
      <c r="H359" s="232">
        <v>1</v>
      </c>
      <c r="I359" s="233"/>
      <c r="J359" s="229"/>
      <c r="K359" s="229"/>
      <c r="L359" s="234"/>
      <c r="M359" s="235"/>
      <c r="N359" s="236"/>
      <c r="O359" s="236"/>
      <c r="P359" s="236"/>
      <c r="Q359" s="236"/>
      <c r="R359" s="236"/>
      <c r="S359" s="236"/>
      <c r="T359" s="237"/>
      <c r="AT359" s="238" t="s">
        <v>210</v>
      </c>
      <c r="AU359" s="238" t="s">
        <v>85</v>
      </c>
      <c r="AV359" s="15" t="s">
        <v>157</v>
      </c>
      <c r="AW359" s="15" t="s">
        <v>38</v>
      </c>
      <c r="AX359" s="15" t="s">
        <v>83</v>
      </c>
      <c r="AY359" s="238" t="s">
        <v>152</v>
      </c>
    </row>
    <row r="360" spans="1:65" s="2" customFormat="1" ht="24.15" customHeight="1">
      <c r="A360" s="38"/>
      <c r="B360" s="39"/>
      <c r="C360" s="175" t="s">
        <v>7</v>
      </c>
      <c r="D360" s="175" t="s">
        <v>153</v>
      </c>
      <c r="E360" s="176" t="s">
        <v>330</v>
      </c>
      <c r="F360" s="177" t="s">
        <v>331</v>
      </c>
      <c r="G360" s="178" t="s">
        <v>262</v>
      </c>
      <c r="H360" s="179">
        <v>1</v>
      </c>
      <c r="I360" s="180"/>
      <c r="J360" s="181">
        <f>ROUND(I360*H360,2)</f>
        <v>0</v>
      </c>
      <c r="K360" s="177" t="s">
        <v>31</v>
      </c>
      <c r="L360" s="43"/>
      <c r="M360" s="182" t="s">
        <v>31</v>
      </c>
      <c r="N360" s="183" t="s">
        <v>47</v>
      </c>
      <c r="O360" s="68"/>
      <c r="P360" s="184">
        <f>O360*H360</f>
        <v>0</v>
      </c>
      <c r="Q360" s="184">
        <v>0</v>
      </c>
      <c r="R360" s="184">
        <f>Q360*H360</f>
        <v>0</v>
      </c>
      <c r="S360" s="184">
        <v>0</v>
      </c>
      <c r="T360" s="185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186" t="s">
        <v>208</v>
      </c>
      <c r="AT360" s="186" t="s">
        <v>153</v>
      </c>
      <c r="AU360" s="186" t="s">
        <v>85</v>
      </c>
      <c r="AY360" s="20" t="s">
        <v>152</v>
      </c>
      <c r="BE360" s="187">
        <f>IF(N360="základní",J360,0)</f>
        <v>0</v>
      </c>
      <c r="BF360" s="187">
        <f>IF(N360="snížená",J360,0)</f>
        <v>0</v>
      </c>
      <c r="BG360" s="187">
        <f>IF(N360="zákl. přenesená",J360,0)</f>
        <v>0</v>
      </c>
      <c r="BH360" s="187">
        <f>IF(N360="sníž. přenesená",J360,0)</f>
        <v>0</v>
      </c>
      <c r="BI360" s="187">
        <f>IF(N360="nulová",J360,0)</f>
        <v>0</v>
      </c>
      <c r="BJ360" s="20" t="s">
        <v>83</v>
      </c>
      <c r="BK360" s="187">
        <f>ROUND(I360*H360,2)</f>
        <v>0</v>
      </c>
      <c r="BL360" s="20" t="s">
        <v>208</v>
      </c>
      <c r="BM360" s="186" t="s">
        <v>332</v>
      </c>
    </row>
    <row r="361" spans="1:65" s="13" customFormat="1" ht="20.399999999999999">
      <c r="B361" s="207"/>
      <c r="C361" s="208"/>
      <c r="D361" s="188" t="s">
        <v>210</v>
      </c>
      <c r="E361" s="209" t="s">
        <v>31</v>
      </c>
      <c r="F361" s="210" t="s">
        <v>211</v>
      </c>
      <c r="G361" s="208"/>
      <c r="H361" s="209" t="s">
        <v>31</v>
      </c>
      <c r="I361" s="211"/>
      <c r="J361" s="208"/>
      <c r="K361" s="208"/>
      <c r="L361" s="212"/>
      <c r="M361" s="213"/>
      <c r="N361" s="214"/>
      <c r="O361" s="214"/>
      <c r="P361" s="214"/>
      <c r="Q361" s="214"/>
      <c r="R361" s="214"/>
      <c r="S361" s="214"/>
      <c r="T361" s="215"/>
      <c r="AT361" s="216" t="s">
        <v>210</v>
      </c>
      <c r="AU361" s="216" t="s">
        <v>85</v>
      </c>
      <c r="AV361" s="13" t="s">
        <v>83</v>
      </c>
      <c r="AW361" s="13" t="s">
        <v>38</v>
      </c>
      <c r="AX361" s="13" t="s">
        <v>76</v>
      </c>
      <c r="AY361" s="216" t="s">
        <v>152</v>
      </c>
    </row>
    <row r="362" spans="1:65" s="13" customFormat="1" ht="10.199999999999999">
      <c r="B362" s="207"/>
      <c r="C362" s="208"/>
      <c r="D362" s="188" t="s">
        <v>210</v>
      </c>
      <c r="E362" s="209" t="s">
        <v>31</v>
      </c>
      <c r="F362" s="210" t="s">
        <v>212</v>
      </c>
      <c r="G362" s="208"/>
      <c r="H362" s="209" t="s">
        <v>31</v>
      </c>
      <c r="I362" s="211"/>
      <c r="J362" s="208"/>
      <c r="K362" s="208"/>
      <c r="L362" s="212"/>
      <c r="M362" s="213"/>
      <c r="N362" s="214"/>
      <c r="O362" s="214"/>
      <c r="P362" s="214"/>
      <c r="Q362" s="214"/>
      <c r="R362" s="214"/>
      <c r="S362" s="214"/>
      <c r="T362" s="215"/>
      <c r="AT362" s="216" t="s">
        <v>210</v>
      </c>
      <c r="AU362" s="216" t="s">
        <v>85</v>
      </c>
      <c r="AV362" s="13" t="s">
        <v>83</v>
      </c>
      <c r="AW362" s="13" t="s">
        <v>38</v>
      </c>
      <c r="AX362" s="13" t="s">
        <v>76</v>
      </c>
      <c r="AY362" s="216" t="s">
        <v>152</v>
      </c>
    </row>
    <row r="363" spans="1:65" s="13" customFormat="1" ht="10.199999999999999">
      <c r="B363" s="207"/>
      <c r="C363" s="208"/>
      <c r="D363" s="188" t="s">
        <v>210</v>
      </c>
      <c r="E363" s="209" t="s">
        <v>31</v>
      </c>
      <c r="F363" s="210" t="s">
        <v>213</v>
      </c>
      <c r="G363" s="208"/>
      <c r="H363" s="209" t="s">
        <v>31</v>
      </c>
      <c r="I363" s="211"/>
      <c r="J363" s="208"/>
      <c r="K363" s="208"/>
      <c r="L363" s="212"/>
      <c r="M363" s="213"/>
      <c r="N363" s="214"/>
      <c r="O363" s="214"/>
      <c r="P363" s="214"/>
      <c r="Q363" s="214"/>
      <c r="R363" s="214"/>
      <c r="S363" s="214"/>
      <c r="T363" s="215"/>
      <c r="AT363" s="216" t="s">
        <v>210</v>
      </c>
      <c r="AU363" s="216" t="s">
        <v>85</v>
      </c>
      <c r="AV363" s="13" t="s">
        <v>83</v>
      </c>
      <c r="AW363" s="13" t="s">
        <v>38</v>
      </c>
      <c r="AX363" s="13" t="s">
        <v>76</v>
      </c>
      <c r="AY363" s="216" t="s">
        <v>152</v>
      </c>
    </row>
    <row r="364" spans="1:65" s="13" customFormat="1" ht="10.199999999999999">
      <c r="B364" s="207"/>
      <c r="C364" s="208"/>
      <c r="D364" s="188" t="s">
        <v>210</v>
      </c>
      <c r="E364" s="209" t="s">
        <v>31</v>
      </c>
      <c r="F364" s="210" t="s">
        <v>214</v>
      </c>
      <c r="G364" s="208"/>
      <c r="H364" s="209" t="s">
        <v>31</v>
      </c>
      <c r="I364" s="211"/>
      <c r="J364" s="208"/>
      <c r="K364" s="208"/>
      <c r="L364" s="212"/>
      <c r="M364" s="213"/>
      <c r="N364" s="214"/>
      <c r="O364" s="214"/>
      <c r="P364" s="214"/>
      <c r="Q364" s="214"/>
      <c r="R364" s="214"/>
      <c r="S364" s="214"/>
      <c r="T364" s="215"/>
      <c r="AT364" s="216" t="s">
        <v>210</v>
      </c>
      <c r="AU364" s="216" t="s">
        <v>85</v>
      </c>
      <c r="AV364" s="13" t="s">
        <v>83</v>
      </c>
      <c r="AW364" s="13" t="s">
        <v>38</v>
      </c>
      <c r="AX364" s="13" t="s">
        <v>76</v>
      </c>
      <c r="AY364" s="216" t="s">
        <v>152</v>
      </c>
    </row>
    <row r="365" spans="1:65" s="13" customFormat="1" ht="10.199999999999999">
      <c r="B365" s="207"/>
      <c r="C365" s="208"/>
      <c r="D365" s="188" t="s">
        <v>210</v>
      </c>
      <c r="E365" s="209" t="s">
        <v>31</v>
      </c>
      <c r="F365" s="210" t="s">
        <v>215</v>
      </c>
      <c r="G365" s="208"/>
      <c r="H365" s="209" t="s">
        <v>31</v>
      </c>
      <c r="I365" s="211"/>
      <c r="J365" s="208"/>
      <c r="K365" s="208"/>
      <c r="L365" s="212"/>
      <c r="M365" s="213"/>
      <c r="N365" s="214"/>
      <c r="O365" s="214"/>
      <c r="P365" s="214"/>
      <c r="Q365" s="214"/>
      <c r="R365" s="214"/>
      <c r="S365" s="214"/>
      <c r="T365" s="215"/>
      <c r="AT365" s="216" t="s">
        <v>210</v>
      </c>
      <c r="AU365" s="216" t="s">
        <v>85</v>
      </c>
      <c r="AV365" s="13" t="s">
        <v>83</v>
      </c>
      <c r="AW365" s="13" t="s">
        <v>38</v>
      </c>
      <c r="AX365" s="13" t="s">
        <v>76</v>
      </c>
      <c r="AY365" s="216" t="s">
        <v>152</v>
      </c>
    </row>
    <row r="366" spans="1:65" s="13" customFormat="1" ht="10.199999999999999">
      <c r="B366" s="207"/>
      <c r="C366" s="208"/>
      <c r="D366" s="188" t="s">
        <v>210</v>
      </c>
      <c r="E366" s="209" t="s">
        <v>31</v>
      </c>
      <c r="F366" s="210" t="s">
        <v>216</v>
      </c>
      <c r="G366" s="208"/>
      <c r="H366" s="209" t="s">
        <v>31</v>
      </c>
      <c r="I366" s="211"/>
      <c r="J366" s="208"/>
      <c r="K366" s="208"/>
      <c r="L366" s="212"/>
      <c r="M366" s="213"/>
      <c r="N366" s="214"/>
      <c r="O366" s="214"/>
      <c r="P366" s="214"/>
      <c r="Q366" s="214"/>
      <c r="R366" s="214"/>
      <c r="S366" s="214"/>
      <c r="T366" s="215"/>
      <c r="AT366" s="216" t="s">
        <v>210</v>
      </c>
      <c r="AU366" s="216" t="s">
        <v>85</v>
      </c>
      <c r="AV366" s="13" t="s">
        <v>83</v>
      </c>
      <c r="AW366" s="13" t="s">
        <v>38</v>
      </c>
      <c r="AX366" s="13" t="s">
        <v>76</v>
      </c>
      <c r="AY366" s="216" t="s">
        <v>152</v>
      </c>
    </row>
    <row r="367" spans="1:65" s="13" customFormat="1" ht="10.199999999999999">
      <c r="B367" s="207"/>
      <c r="C367" s="208"/>
      <c r="D367" s="188" t="s">
        <v>210</v>
      </c>
      <c r="E367" s="209" t="s">
        <v>31</v>
      </c>
      <c r="F367" s="210" t="s">
        <v>217</v>
      </c>
      <c r="G367" s="208"/>
      <c r="H367" s="209" t="s">
        <v>31</v>
      </c>
      <c r="I367" s="211"/>
      <c r="J367" s="208"/>
      <c r="K367" s="208"/>
      <c r="L367" s="212"/>
      <c r="M367" s="213"/>
      <c r="N367" s="214"/>
      <c r="O367" s="214"/>
      <c r="P367" s="214"/>
      <c r="Q367" s="214"/>
      <c r="R367" s="214"/>
      <c r="S367" s="214"/>
      <c r="T367" s="215"/>
      <c r="AT367" s="216" t="s">
        <v>210</v>
      </c>
      <c r="AU367" s="216" t="s">
        <v>85</v>
      </c>
      <c r="AV367" s="13" t="s">
        <v>83</v>
      </c>
      <c r="AW367" s="13" t="s">
        <v>38</v>
      </c>
      <c r="AX367" s="13" t="s">
        <v>76</v>
      </c>
      <c r="AY367" s="216" t="s">
        <v>152</v>
      </c>
    </row>
    <row r="368" spans="1:65" s="13" customFormat="1" ht="10.199999999999999">
      <c r="B368" s="207"/>
      <c r="C368" s="208"/>
      <c r="D368" s="188" t="s">
        <v>210</v>
      </c>
      <c r="E368" s="209" t="s">
        <v>31</v>
      </c>
      <c r="F368" s="210" t="s">
        <v>218</v>
      </c>
      <c r="G368" s="208"/>
      <c r="H368" s="209" t="s">
        <v>31</v>
      </c>
      <c r="I368" s="211"/>
      <c r="J368" s="208"/>
      <c r="K368" s="208"/>
      <c r="L368" s="212"/>
      <c r="M368" s="213"/>
      <c r="N368" s="214"/>
      <c r="O368" s="214"/>
      <c r="P368" s="214"/>
      <c r="Q368" s="214"/>
      <c r="R368" s="214"/>
      <c r="S368" s="214"/>
      <c r="T368" s="215"/>
      <c r="AT368" s="216" t="s">
        <v>210</v>
      </c>
      <c r="AU368" s="216" t="s">
        <v>85</v>
      </c>
      <c r="AV368" s="13" t="s">
        <v>83</v>
      </c>
      <c r="AW368" s="13" t="s">
        <v>38</v>
      </c>
      <c r="AX368" s="13" t="s">
        <v>76</v>
      </c>
      <c r="AY368" s="216" t="s">
        <v>152</v>
      </c>
    </row>
    <row r="369" spans="1:65" s="13" customFormat="1" ht="10.199999999999999">
      <c r="B369" s="207"/>
      <c r="C369" s="208"/>
      <c r="D369" s="188" t="s">
        <v>210</v>
      </c>
      <c r="E369" s="209" t="s">
        <v>31</v>
      </c>
      <c r="F369" s="210" t="s">
        <v>333</v>
      </c>
      <c r="G369" s="208"/>
      <c r="H369" s="209" t="s">
        <v>31</v>
      </c>
      <c r="I369" s="211"/>
      <c r="J369" s="208"/>
      <c r="K369" s="208"/>
      <c r="L369" s="212"/>
      <c r="M369" s="213"/>
      <c r="N369" s="214"/>
      <c r="O369" s="214"/>
      <c r="P369" s="214"/>
      <c r="Q369" s="214"/>
      <c r="R369" s="214"/>
      <c r="S369" s="214"/>
      <c r="T369" s="215"/>
      <c r="AT369" s="216" t="s">
        <v>210</v>
      </c>
      <c r="AU369" s="216" t="s">
        <v>85</v>
      </c>
      <c r="AV369" s="13" t="s">
        <v>83</v>
      </c>
      <c r="AW369" s="13" t="s">
        <v>38</v>
      </c>
      <c r="AX369" s="13" t="s">
        <v>76</v>
      </c>
      <c r="AY369" s="216" t="s">
        <v>152</v>
      </c>
    </row>
    <row r="370" spans="1:65" s="14" customFormat="1" ht="10.199999999999999">
      <c r="B370" s="217"/>
      <c r="C370" s="218"/>
      <c r="D370" s="188" t="s">
        <v>210</v>
      </c>
      <c r="E370" s="219" t="s">
        <v>31</v>
      </c>
      <c r="F370" s="220" t="s">
        <v>293</v>
      </c>
      <c r="G370" s="218"/>
      <c r="H370" s="221">
        <v>1</v>
      </c>
      <c r="I370" s="222"/>
      <c r="J370" s="218"/>
      <c r="K370" s="218"/>
      <c r="L370" s="223"/>
      <c r="M370" s="224"/>
      <c r="N370" s="225"/>
      <c r="O370" s="225"/>
      <c r="P370" s="225"/>
      <c r="Q370" s="225"/>
      <c r="R370" s="225"/>
      <c r="S370" s="225"/>
      <c r="T370" s="226"/>
      <c r="AT370" s="227" t="s">
        <v>210</v>
      </c>
      <c r="AU370" s="227" t="s">
        <v>85</v>
      </c>
      <c r="AV370" s="14" t="s">
        <v>85</v>
      </c>
      <c r="AW370" s="14" t="s">
        <v>38</v>
      </c>
      <c r="AX370" s="14" t="s">
        <v>76</v>
      </c>
      <c r="AY370" s="227" t="s">
        <v>152</v>
      </c>
    </row>
    <row r="371" spans="1:65" s="15" customFormat="1" ht="10.199999999999999">
      <c r="B371" s="228"/>
      <c r="C371" s="229"/>
      <c r="D371" s="188" t="s">
        <v>210</v>
      </c>
      <c r="E371" s="230" t="s">
        <v>31</v>
      </c>
      <c r="F371" s="231" t="s">
        <v>223</v>
      </c>
      <c r="G371" s="229"/>
      <c r="H371" s="232">
        <v>1</v>
      </c>
      <c r="I371" s="233"/>
      <c r="J371" s="229"/>
      <c r="K371" s="229"/>
      <c r="L371" s="234"/>
      <c r="M371" s="235"/>
      <c r="N371" s="236"/>
      <c r="O371" s="236"/>
      <c r="P371" s="236"/>
      <c r="Q371" s="236"/>
      <c r="R371" s="236"/>
      <c r="S371" s="236"/>
      <c r="T371" s="237"/>
      <c r="AT371" s="238" t="s">
        <v>210</v>
      </c>
      <c r="AU371" s="238" t="s">
        <v>85</v>
      </c>
      <c r="AV371" s="15" t="s">
        <v>157</v>
      </c>
      <c r="AW371" s="15" t="s">
        <v>38</v>
      </c>
      <c r="AX371" s="15" t="s">
        <v>83</v>
      </c>
      <c r="AY371" s="238" t="s">
        <v>152</v>
      </c>
    </row>
    <row r="372" spans="1:65" s="2" customFormat="1" ht="21.75" customHeight="1">
      <c r="A372" s="38"/>
      <c r="B372" s="39"/>
      <c r="C372" s="175" t="s">
        <v>334</v>
      </c>
      <c r="D372" s="175" t="s">
        <v>153</v>
      </c>
      <c r="E372" s="176" t="s">
        <v>335</v>
      </c>
      <c r="F372" s="177" t="s">
        <v>336</v>
      </c>
      <c r="G372" s="178" t="s">
        <v>262</v>
      </c>
      <c r="H372" s="179">
        <v>1</v>
      </c>
      <c r="I372" s="180"/>
      <c r="J372" s="181">
        <f>ROUND(I372*H372,2)</f>
        <v>0</v>
      </c>
      <c r="K372" s="177" t="s">
        <v>31</v>
      </c>
      <c r="L372" s="43"/>
      <c r="M372" s="182" t="s">
        <v>31</v>
      </c>
      <c r="N372" s="183" t="s">
        <v>47</v>
      </c>
      <c r="O372" s="68"/>
      <c r="P372" s="184">
        <f>O372*H372</f>
        <v>0</v>
      </c>
      <c r="Q372" s="184">
        <v>0</v>
      </c>
      <c r="R372" s="184">
        <f>Q372*H372</f>
        <v>0</v>
      </c>
      <c r="S372" s="184">
        <v>0</v>
      </c>
      <c r="T372" s="185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186" t="s">
        <v>208</v>
      </c>
      <c r="AT372" s="186" t="s">
        <v>153</v>
      </c>
      <c r="AU372" s="186" t="s">
        <v>85</v>
      </c>
      <c r="AY372" s="20" t="s">
        <v>152</v>
      </c>
      <c r="BE372" s="187">
        <f>IF(N372="základní",J372,0)</f>
        <v>0</v>
      </c>
      <c r="BF372" s="187">
        <f>IF(N372="snížená",J372,0)</f>
        <v>0</v>
      </c>
      <c r="BG372" s="187">
        <f>IF(N372="zákl. přenesená",J372,0)</f>
        <v>0</v>
      </c>
      <c r="BH372" s="187">
        <f>IF(N372="sníž. přenesená",J372,0)</f>
        <v>0</v>
      </c>
      <c r="BI372" s="187">
        <f>IF(N372="nulová",J372,0)</f>
        <v>0</v>
      </c>
      <c r="BJ372" s="20" t="s">
        <v>83</v>
      </c>
      <c r="BK372" s="187">
        <f>ROUND(I372*H372,2)</f>
        <v>0</v>
      </c>
      <c r="BL372" s="20" t="s">
        <v>208</v>
      </c>
      <c r="BM372" s="186" t="s">
        <v>337</v>
      </c>
    </row>
    <row r="373" spans="1:65" s="13" customFormat="1" ht="20.399999999999999">
      <c r="B373" s="207"/>
      <c r="C373" s="208"/>
      <c r="D373" s="188" t="s">
        <v>210</v>
      </c>
      <c r="E373" s="209" t="s">
        <v>31</v>
      </c>
      <c r="F373" s="210" t="s">
        <v>211</v>
      </c>
      <c r="G373" s="208"/>
      <c r="H373" s="209" t="s">
        <v>31</v>
      </c>
      <c r="I373" s="211"/>
      <c r="J373" s="208"/>
      <c r="K373" s="208"/>
      <c r="L373" s="212"/>
      <c r="M373" s="213"/>
      <c r="N373" s="214"/>
      <c r="O373" s="214"/>
      <c r="P373" s="214"/>
      <c r="Q373" s="214"/>
      <c r="R373" s="214"/>
      <c r="S373" s="214"/>
      <c r="T373" s="215"/>
      <c r="AT373" s="216" t="s">
        <v>210</v>
      </c>
      <c r="AU373" s="216" t="s">
        <v>85</v>
      </c>
      <c r="AV373" s="13" t="s">
        <v>83</v>
      </c>
      <c r="AW373" s="13" t="s">
        <v>38</v>
      </c>
      <c r="AX373" s="13" t="s">
        <v>76</v>
      </c>
      <c r="AY373" s="216" t="s">
        <v>152</v>
      </c>
    </row>
    <row r="374" spans="1:65" s="13" customFormat="1" ht="10.199999999999999">
      <c r="B374" s="207"/>
      <c r="C374" s="208"/>
      <c r="D374" s="188" t="s">
        <v>210</v>
      </c>
      <c r="E374" s="209" t="s">
        <v>31</v>
      </c>
      <c r="F374" s="210" t="s">
        <v>212</v>
      </c>
      <c r="G374" s="208"/>
      <c r="H374" s="209" t="s">
        <v>31</v>
      </c>
      <c r="I374" s="211"/>
      <c r="J374" s="208"/>
      <c r="K374" s="208"/>
      <c r="L374" s="212"/>
      <c r="M374" s="213"/>
      <c r="N374" s="214"/>
      <c r="O374" s="214"/>
      <c r="P374" s="214"/>
      <c r="Q374" s="214"/>
      <c r="R374" s="214"/>
      <c r="S374" s="214"/>
      <c r="T374" s="215"/>
      <c r="AT374" s="216" t="s">
        <v>210</v>
      </c>
      <c r="AU374" s="216" t="s">
        <v>85</v>
      </c>
      <c r="AV374" s="13" t="s">
        <v>83</v>
      </c>
      <c r="AW374" s="13" t="s">
        <v>38</v>
      </c>
      <c r="AX374" s="13" t="s">
        <v>76</v>
      </c>
      <c r="AY374" s="216" t="s">
        <v>152</v>
      </c>
    </row>
    <row r="375" spans="1:65" s="13" customFormat="1" ht="10.199999999999999">
      <c r="B375" s="207"/>
      <c r="C375" s="208"/>
      <c r="D375" s="188" t="s">
        <v>210</v>
      </c>
      <c r="E375" s="209" t="s">
        <v>31</v>
      </c>
      <c r="F375" s="210" t="s">
        <v>213</v>
      </c>
      <c r="G375" s="208"/>
      <c r="H375" s="209" t="s">
        <v>31</v>
      </c>
      <c r="I375" s="211"/>
      <c r="J375" s="208"/>
      <c r="K375" s="208"/>
      <c r="L375" s="212"/>
      <c r="M375" s="213"/>
      <c r="N375" s="214"/>
      <c r="O375" s="214"/>
      <c r="P375" s="214"/>
      <c r="Q375" s="214"/>
      <c r="R375" s="214"/>
      <c r="S375" s="214"/>
      <c r="T375" s="215"/>
      <c r="AT375" s="216" t="s">
        <v>210</v>
      </c>
      <c r="AU375" s="216" t="s">
        <v>85</v>
      </c>
      <c r="AV375" s="13" t="s">
        <v>83</v>
      </c>
      <c r="AW375" s="13" t="s">
        <v>38</v>
      </c>
      <c r="AX375" s="13" t="s">
        <v>76</v>
      </c>
      <c r="AY375" s="216" t="s">
        <v>152</v>
      </c>
    </row>
    <row r="376" spans="1:65" s="13" customFormat="1" ht="10.199999999999999">
      <c r="B376" s="207"/>
      <c r="C376" s="208"/>
      <c r="D376" s="188" t="s">
        <v>210</v>
      </c>
      <c r="E376" s="209" t="s">
        <v>31</v>
      </c>
      <c r="F376" s="210" t="s">
        <v>214</v>
      </c>
      <c r="G376" s="208"/>
      <c r="H376" s="209" t="s">
        <v>31</v>
      </c>
      <c r="I376" s="211"/>
      <c r="J376" s="208"/>
      <c r="K376" s="208"/>
      <c r="L376" s="212"/>
      <c r="M376" s="213"/>
      <c r="N376" s="214"/>
      <c r="O376" s="214"/>
      <c r="P376" s="214"/>
      <c r="Q376" s="214"/>
      <c r="R376" s="214"/>
      <c r="S376" s="214"/>
      <c r="T376" s="215"/>
      <c r="AT376" s="216" t="s">
        <v>210</v>
      </c>
      <c r="AU376" s="216" t="s">
        <v>85</v>
      </c>
      <c r="AV376" s="13" t="s">
        <v>83</v>
      </c>
      <c r="AW376" s="13" t="s">
        <v>38</v>
      </c>
      <c r="AX376" s="13" t="s">
        <v>76</v>
      </c>
      <c r="AY376" s="216" t="s">
        <v>152</v>
      </c>
    </row>
    <row r="377" spans="1:65" s="13" customFormat="1" ht="10.199999999999999">
      <c r="B377" s="207"/>
      <c r="C377" s="208"/>
      <c r="D377" s="188" t="s">
        <v>210</v>
      </c>
      <c r="E377" s="209" t="s">
        <v>31</v>
      </c>
      <c r="F377" s="210" t="s">
        <v>215</v>
      </c>
      <c r="G377" s="208"/>
      <c r="H377" s="209" t="s">
        <v>31</v>
      </c>
      <c r="I377" s="211"/>
      <c r="J377" s="208"/>
      <c r="K377" s="208"/>
      <c r="L377" s="212"/>
      <c r="M377" s="213"/>
      <c r="N377" s="214"/>
      <c r="O377" s="214"/>
      <c r="P377" s="214"/>
      <c r="Q377" s="214"/>
      <c r="R377" s="214"/>
      <c r="S377" s="214"/>
      <c r="T377" s="215"/>
      <c r="AT377" s="216" t="s">
        <v>210</v>
      </c>
      <c r="AU377" s="216" t="s">
        <v>85</v>
      </c>
      <c r="AV377" s="13" t="s">
        <v>83</v>
      </c>
      <c r="AW377" s="13" t="s">
        <v>38</v>
      </c>
      <c r="AX377" s="13" t="s">
        <v>76</v>
      </c>
      <c r="AY377" s="216" t="s">
        <v>152</v>
      </c>
    </row>
    <row r="378" spans="1:65" s="13" customFormat="1" ht="10.199999999999999">
      <c r="B378" s="207"/>
      <c r="C378" s="208"/>
      <c r="D378" s="188" t="s">
        <v>210</v>
      </c>
      <c r="E378" s="209" t="s">
        <v>31</v>
      </c>
      <c r="F378" s="210" t="s">
        <v>216</v>
      </c>
      <c r="G378" s="208"/>
      <c r="H378" s="209" t="s">
        <v>31</v>
      </c>
      <c r="I378" s="211"/>
      <c r="J378" s="208"/>
      <c r="K378" s="208"/>
      <c r="L378" s="212"/>
      <c r="M378" s="213"/>
      <c r="N378" s="214"/>
      <c r="O378" s="214"/>
      <c r="P378" s="214"/>
      <c r="Q378" s="214"/>
      <c r="R378" s="214"/>
      <c r="S378" s="214"/>
      <c r="T378" s="215"/>
      <c r="AT378" s="216" t="s">
        <v>210</v>
      </c>
      <c r="AU378" s="216" t="s">
        <v>85</v>
      </c>
      <c r="AV378" s="13" t="s">
        <v>83</v>
      </c>
      <c r="AW378" s="13" t="s">
        <v>38</v>
      </c>
      <c r="AX378" s="13" t="s">
        <v>76</v>
      </c>
      <c r="AY378" s="216" t="s">
        <v>152</v>
      </c>
    </row>
    <row r="379" spans="1:65" s="13" customFormat="1" ht="10.199999999999999">
      <c r="B379" s="207"/>
      <c r="C379" s="208"/>
      <c r="D379" s="188" t="s">
        <v>210</v>
      </c>
      <c r="E379" s="209" t="s">
        <v>31</v>
      </c>
      <c r="F379" s="210" t="s">
        <v>217</v>
      </c>
      <c r="G379" s="208"/>
      <c r="H379" s="209" t="s">
        <v>31</v>
      </c>
      <c r="I379" s="211"/>
      <c r="J379" s="208"/>
      <c r="K379" s="208"/>
      <c r="L379" s="212"/>
      <c r="M379" s="213"/>
      <c r="N379" s="214"/>
      <c r="O379" s="214"/>
      <c r="P379" s="214"/>
      <c r="Q379" s="214"/>
      <c r="R379" s="214"/>
      <c r="S379" s="214"/>
      <c r="T379" s="215"/>
      <c r="AT379" s="216" t="s">
        <v>210</v>
      </c>
      <c r="AU379" s="216" t="s">
        <v>85</v>
      </c>
      <c r="AV379" s="13" t="s">
        <v>83</v>
      </c>
      <c r="AW379" s="13" t="s">
        <v>38</v>
      </c>
      <c r="AX379" s="13" t="s">
        <v>76</v>
      </c>
      <c r="AY379" s="216" t="s">
        <v>152</v>
      </c>
    </row>
    <row r="380" spans="1:65" s="13" customFormat="1" ht="10.199999999999999">
      <c r="B380" s="207"/>
      <c r="C380" s="208"/>
      <c r="D380" s="188" t="s">
        <v>210</v>
      </c>
      <c r="E380" s="209" t="s">
        <v>31</v>
      </c>
      <c r="F380" s="210" t="s">
        <v>218</v>
      </c>
      <c r="G380" s="208"/>
      <c r="H380" s="209" t="s">
        <v>31</v>
      </c>
      <c r="I380" s="211"/>
      <c r="J380" s="208"/>
      <c r="K380" s="208"/>
      <c r="L380" s="212"/>
      <c r="M380" s="213"/>
      <c r="N380" s="214"/>
      <c r="O380" s="214"/>
      <c r="P380" s="214"/>
      <c r="Q380" s="214"/>
      <c r="R380" s="214"/>
      <c r="S380" s="214"/>
      <c r="T380" s="215"/>
      <c r="AT380" s="216" t="s">
        <v>210</v>
      </c>
      <c r="AU380" s="216" t="s">
        <v>85</v>
      </c>
      <c r="AV380" s="13" t="s">
        <v>83</v>
      </c>
      <c r="AW380" s="13" t="s">
        <v>38</v>
      </c>
      <c r="AX380" s="13" t="s">
        <v>76</v>
      </c>
      <c r="AY380" s="216" t="s">
        <v>152</v>
      </c>
    </row>
    <row r="381" spans="1:65" s="13" customFormat="1" ht="10.199999999999999">
      <c r="B381" s="207"/>
      <c r="C381" s="208"/>
      <c r="D381" s="188" t="s">
        <v>210</v>
      </c>
      <c r="E381" s="209" t="s">
        <v>31</v>
      </c>
      <c r="F381" s="210" t="s">
        <v>282</v>
      </c>
      <c r="G381" s="208"/>
      <c r="H381" s="209" t="s">
        <v>31</v>
      </c>
      <c r="I381" s="211"/>
      <c r="J381" s="208"/>
      <c r="K381" s="208"/>
      <c r="L381" s="212"/>
      <c r="M381" s="213"/>
      <c r="N381" s="214"/>
      <c r="O381" s="214"/>
      <c r="P381" s="214"/>
      <c r="Q381" s="214"/>
      <c r="R381" s="214"/>
      <c r="S381" s="214"/>
      <c r="T381" s="215"/>
      <c r="AT381" s="216" t="s">
        <v>210</v>
      </c>
      <c r="AU381" s="216" t="s">
        <v>85</v>
      </c>
      <c r="AV381" s="13" t="s">
        <v>83</v>
      </c>
      <c r="AW381" s="13" t="s">
        <v>38</v>
      </c>
      <c r="AX381" s="13" t="s">
        <v>76</v>
      </c>
      <c r="AY381" s="216" t="s">
        <v>152</v>
      </c>
    </row>
    <row r="382" spans="1:65" s="13" customFormat="1" ht="10.199999999999999">
      <c r="B382" s="207"/>
      <c r="C382" s="208"/>
      <c r="D382" s="188" t="s">
        <v>210</v>
      </c>
      <c r="E382" s="209" t="s">
        <v>31</v>
      </c>
      <c r="F382" s="210" t="s">
        <v>283</v>
      </c>
      <c r="G382" s="208"/>
      <c r="H382" s="209" t="s">
        <v>31</v>
      </c>
      <c r="I382" s="211"/>
      <c r="J382" s="208"/>
      <c r="K382" s="208"/>
      <c r="L382" s="212"/>
      <c r="M382" s="213"/>
      <c r="N382" s="214"/>
      <c r="O382" s="214"/>
      <c r="P382" s="214"/>
      <c r="Q382" s="214"/>
      <c r="R382" s="214"/>
      <c r="S382" s="214"/>
      <c r="T382" s="215"/>
      <c r="AT382" s="216" t="s">
        <v>210</v>
      </c>
      <c r="AU382" s="216" t="s">
        <v>85</v>
      </c>
      <c r="AV382" s="13" t="s">
        <v>83</v>
      </c>
      <c r="AW382" s="13" t="s">
        <v>38</v>
      </c>
      <c r="AX382" s="13" t="s">
        <v>76</v>
      </c>
      <c r="AY382" s="216" t="s">
        <v>152</v>
      </c>
    </row>
    <row r="383" spans="1:65" s="13" customFormat="1" ht="10.199999999999999">
      <c r="B383" s="207"/>
      <c r="C383" s="208"/>
      <c r="D383" s="188" t="s">
        <v>210</v>
      </c>
      <c r="E383" s="209" t="s">
        <v>31</v>
      </c>
      <c r="F383" s="210" t="s">
        <v>284</v>
      </c>
      <c r="G383" s="208"/>
      <c r="H383" s="209" t="s">
        <v>31</v>
      </c>
      <c r="I383" s="211"/>
      <c r="J383" s="208"/>
      <c r="K383" s="208"/>
      <c r="L383" s="212"/>
      <c r="M383" s="213"/>
      <c r="N383" s="214"/>
      <c r="O383" s="214"/>
      <c r="P383" s="214"/>
      <c r="Q383" s="214"/>
      <c r="R383" s="214"/>
      <c r="S383" s="214"/>
      <c r="T383" s="215"/>
      <c r="AT383" s="216" t="s">
        <v>210</v>
      </c>
      <c r="AU383" s="216" t="s">
        <v>85</v>
      </c>
      <c r="AV383" s="13" t="s">
        <v>83</v>
      </c>
      <c r="AW383" s="13" t="s">
        <v>38</v>
      </c>
      <c r="AX383" s="13" t="s">
        <v>76</v>
      </c>
      <c r="AY383" s="216" t="s">
        <v>152</v>
      </c>
    </row>
    <row r="384" spans="1:65" s="13" customFormat="1" ht="10.199999999999999">
      <c r="B384" s="207"/>
      <c r="C384" s="208"/>
      <c r="D384" s="188" t="s">
        <v>210</v>
      </c>
      <c r="E384" s="209" t="s">
        <v>31</v>
      </c>
      <c r="F384" s="210" t="s">
        <v>285</v>
      </c>
      <c r="G384" s="208"/>
      <c r="H384" s="209" t="s">
        <v>31</v>
      </c>
      <c r="I384" s="211"/>
      <c r="J384" s="208"/>
      <c r="K384" s="208"/>
      <c r="L384" s="212"/>
      <c r="M384" s="213"/>
      <c r="N384" s="214"/>
      <c r="O384" s="214"/>
      <c r="P384" s="214"/>
      <c r="Q384" s="214"/>
      <c r="R384" s="214"/>
      <c r="S384" s="214"/>
      <c r="T384" s="215"/>
      <c r="AT384" s="216" t="s">
        <v>210</v>
      </c>
      <c r="AU384" s="216" t="s">
        <v>85</v>
      </c>
      <c r="AV384" s="13" t="s">
        <v>83</v>
      </c>
      <c r="AW384" s="13" t="s">
        <v>38</v>
      </c>
      <c r="AX384" s="13" t="s">
        <v>76</v>
      </c>
      <c r="AY384" s="216" t="s">
        <v>152</v>
      </c>
    </row>
    <row r="385" spans="1:65" s="13" customFormat="1" ht="10.199999999999999">
      <c r="B385" s="207"/>
      <c r="C385" s="208"/>
      <c r="D385" s="188" t="s">
        <v>210</v>
      </c>
      <c r="E385" s="209" t="s">
        <v>31</v>
      </c>
      <c r="F385" s="210" t="s">
        <v>286</v>
      </c>
      <c r="G385" s="208"/>
      <c r="H385" s="209" t="s">
        <v>31</v>
      </c>
      <c r="I385" s="211"/>
      <c r="J385" s="208"/>
      <c r="K385" s="208"/>
      <c r="L385" s="212"/>
      <c r="M385" s="213"/>
      <c r="N385" s="214"/>
      <c r="O385" s="214"/>
      <c r="P385" s="214"/>
      <c r="Q385" s="214"/>
      <c r="R385" s="214"/>
      <c r="S385" s="214"/>
      <c r="T385" s="215"/>
      <c r="AT385" s="216" t="s">
        <v>210</v>
      </c>
      <c r="AU385" s="216" t="s">
        <v>85</v>
      </c>
      <c r="AV385" s="13" t="s">
        <v>83</v>
      </c>
      <c r="AW385" s="13" t="s">
        <v>38</v>
      </c>
      <c r="AX385" s="13" t="s">
        <v>76</v>
      </c>
      <c r="AY385" s="216" t="s">
        <v>152</v>
      </c>
    </row>
    <row r="386" spans="1:65" s="13" customFormat="1" ht="10.199999999999999">
      <c r="B386" s="207"/>
      <c r="C386" s="208"/>
      <c r="D386" s="188" t="s">
        <v>210</v>
      </c>
      <c r="E386" s="209" t="s">
        <v>31</v>
      </c>
      <c r="F386" s="210" t="s">
        <v>287</v>
      </c>
      <c r="G386" s="208"/>
      <c r="H386" s="209" t="s">
        <v>31</v>
      </c>
      <c r="I386" s="211"/>
      <c r="J386" s="208"/>
      <c r="K386" s="208"/>
      <c r="L386" s="212"/>
      <c r="M386" s="213"/>
      <c r="N386" s="214"/>
      <c r="O386" s="214"/>
      <c r="P386" s="214"/>
      <c r="Q386" s="214"/>
      <c r="R386" s="214"/>
      <c r="S386" s="214"/>
      <c r="T386" s="215"/>
      <c r="AT386" s="216" t="s">
        <v>210</v>
      </c>
      <c r="AU386" s="216" t="s">
        <v>85</v>
      </c>
      <c r="AV386" s="13" t="s">
        <v>83</v>
      </c>
      <c r="AW386" s="13" t="s">
        <v>38</v>
      </c>
      <c r="AX386" s="13" t="s">
        <v>76</v>
      </c>
      <c r="AY386" s="216" t="s">
        <v>152</v>
      </c>
    </row>
    <row r="387" spans="1:65" s="13" customFormat="1" ht="10.199999999999999">
      <c r="B387" s="207"/>
      <c r="C387" s="208"/>
      <c r="D387" s="188" t="s">
        <v>210</v>
      </c>
      <c r="E387" s="209" t="s">
        <v>31</v>
      </c>
      <c r="F387" s="210" t="s">
        <v>288</v>
      </c>
      <c r="G387" s="208"/>
      <c r="H387" s="209" t="s">
        <v>31</v>
      </c>
      <c r="I387" s="211"/>
      <c r="J387" s="208"/>
      <c r="K387" s="208"/>
      <c r="L387" s="212"/>
      <c r="M387" s="213"/>
      <c r="N387" s="214"/>
      <c r="O387" s="214"/>
      <c r="P387" s="214"/>
      <c r="Q387" s="214"/>
      <c r="R387" s="214"/>
      <c r="S387" s="214"/>
      <c r="T387" s="215"/>
      <c r="AT387" s="216" t="s">
        <v>210</v>
      </c>
      <c r="AU387" s="216" t="s">
        <v>85</v>
      </c>
      <c r="AV387" s="13" t="s">
        <v>83</v>
      </c>
      <c r="AW387" s="13" t="s">
        <v>38</v>
      </c>
      <c r="AX387" s="13" t="s">
        <v>76</v>
      </c>
      <c r="AY387" s="216" t="s">
        <v>152</v>
      </c>
    </row>
    <row r="388" spans="1:65" s="13" customFormat="1" ht="10.199999999999999">
      <c r="B388" s="207"/>
      <c r="C388" s="208"/>
      <c r="D388" s="188" t="s">
        <v>210</v>
      </c>
      <c r="E388" s="209" t="s">
        <v>31</v>
      </c>
      <c r="F388" s="210" t="s">
        <v>289</v>
      </c>
      <c r="G388" s="208"/>
      <c r="H388" s="209" t="s">
        <v>31</v>
      </c>
      <c r="I388" s="211"/>
      <c r="J388" s="208"/>
      <c r="K388" s="208"/>
      <c r="L388" s="212"/>
      <c r="M388" s="213"/>
      <c r="N388" s="214"/>
      <c r="O388" s="214"/>
      <c r="P388" s="214"/>
      <c r="Q388" s="214"/>
      <c r="R388" s="214"/>
      <c r="S388" s="214"/>
      <c r="T388" s="215"/>
      <c r="AT388" s="216" t="s">
        <v>210</v>
      </c>
      <c r="AU388" s="216" t="s">
        <v>85</v>
      </c>
      <c r="AV388" s="13" t="s">
        <v>83</v>
      </c>
      <c r="AW388" s="13" t="s">
        <v>38</v>
      </c>
      <c r="AX388" s="13" t="s">
        <v>76</v>
      </c>
      <c r="AY388" s="216" t="s">
        <v>152</v>
      </c>
    </row>
    <row r="389" spans="1:65" s="13" customFormat="1" ht="10.199999999999999">
      <c r="B389" s="207"/>
      <c r="C389" s="208"/>
      <c r="D389" s="188" t="s">
        <v>210</v>
      </c>
      <c r="E389" s="209" t="s">
        <v>31</v>
      </c>
      <c r="F389" s="210" t="s">
        <v>290</v>
      </c>
      <c r="G389" s="208"/>
      <c r="H389" s="209" t="s">
        <v>31</v>
      </c>
      <c r="I389" s="211"/>
      <c r="J389" s="208"/>
      <c r="K389" s="208"/>
      <c r="L389" s="212"/>
      <c r="M389" s="213"/>
      <c r="N389" s="214"/>
      <c r="O389" s="214"/>
      <c r="P389" s="214"/>
      <c r="Q389" s="214"/>
      <c r="R389" s="214"/>
      <c r="S389" s="214"/>
      <c r="T389" s="215"/>
      <c r="AT389" s="216" t="s">
        <v>210</v>
      </c>
      <c r="AU389" s="216" t="s">
        <v>85</v>
      </c>
      <c r="AV389" s="13" t="s">
        <v>83</v>
      </c>
      <c r="AW389" s="13" t="s">
        <v>38</v>
      </c>
      <c r="AX389" s="13" t="s">
        <v>76</v>
      </c>
      <c r="AY389" s="216" t="s">
        <v>152</v>
      </c>
    </row>
    <row r="390" spans="1:65" s="13" customFormat="1" ht="10.199999999999999">
      <c r="B390" s="207"/>
      <c r="C390" s="208"/>
      <c r="D390" s="188" t="s">
        <v>210</v>
      </c>
      <c r="E390" s="209" t="s">
        <v>31</v>
      </c>
      <c r="F390" s="210" t="s">
        <v>291</v>
      </c>
      <c r="G390" s="208"/>
      <c r="H390" s="209" t="s">
        <v>31</v>
      </c>
      <c r="I390" s="211"/>
      <c r="J390" s="208"/>
      <c r="K390" s="208"/>
      <c r="L390" s="212"/>
      <c r="M390" s="213"/>
      <c r="N390" s="214"/>
      <c r="O390" s="214"/>
      <c r="P390" s="214"/>
      <c r="Q390" s="214"/>
      <c r="R390" s="214"/>
      <c r="S390" s="214"/>
      <c r="T390" s="215"/>
      <c r="AT390" s="216" t="s">
        <v>210</v>
      </c>
      <c r="AU390" s="216" t="s">
        <v>85</v>
      </c>
      <c r="AV390" s="13" t="s">
        <v>83</v>
      </c>
      <c r="AW390" s="13" t="s">
        <v>38</v>
      </c>
      <c r="AX390" s="13" t="s">
        <v>76</v>
      </c>
      <c r="AY390" s="216" t="s">
        <v>152</v>
      </c>
    </row>
    <row r="391" spans="1:65" s="13" customFormat="1" ht="10.199999999999999">
      <c r="B391" s="207"/>
      <c r="C391" s="208"/>
      <c r="D391" s="188" t="s">
        <v>210</v>
      </c>
      <c r="E391" s="209" t="s">
        <v>31</v>
      </c>
      <c r="F391" s="210" t="s">
        <v>292</v>
      </c>
      <c r="G391" s="208"/>
      <c r="H391" s="209" t="s">
        <v>31</v>
      </c>
      <c r="I391" s="211"/>
      <c r="J391" s="208"/>
      <c r="K391" s="208"/>
      <c r="L391" s="212"/>
      <c r="M391" s="213"/>
      <c r="N391" s="214"/>
      <c r="O391" s="214"/>
      <c r="P391" s="214"/>
      <c r="Q391" s="214"/>
      <c r="R391" s="214"/>
      <c r="S391" s="214"/>
      <c r="T391" s="215"/>
      <c r="AT391" s="216" t="s">
        <v>210</v>
      </c>
      <c r="AU391" s="216" t="s">
        <v>85</v>
      </c>
      <c r="AV391" s="13" t="s">
        <v>83</v>
      </c>
      <c r="AW391" s="13" t="s">
        <v>38</v>
      </c>
      <c r="AX391" s="13" t="s">
        <v>76</v>
      </c>
      <c r="AY391" s="216" t="s">
        <v>152</v>
      </c>
    </row>
    <row r="392" spans="1:65" s="14" customFormat="1" ht="10.199999999999999">
      <c r="B392" s="217"/>
      <c r="C392" s="218"/>
      <c r="D392" s="188" t="s">
        <v>210</v>
      </c>
      <c r="E392" s="219" t="s">
        <v>31</v>
      </c>
      <c r="F392" s="220" t="s">
        <v>293</v>
      </c>
      <c r="G392" s="218"/>
      <c r="H392" s="221">
        <v>1</v>
      </c>
      <c r="I392" s="222"/>
      <c r="J392" s="218"/>
      <c r="K392" s="218"/>
      <c r="L392" s="223"/>
      <c r="M392" s="224"/>
      <c r="N392" s="225"/>
      <c r="O392" s="225"/>
      <c r="P392" s="225"/>
      <c r="Q392" s="225"/>
      <c r="R392" s="225"/>
      <c r="S392" s="225"/>
      <c r="T392" s="226"/>
      <c r="AT392" s="227" t="s">
        <v>210</v>
      </c>
      <c r="AU392" s="227" t="s">
        <v>85</v>
      </c>
      <c r="AV392" s="14" t="s">
        <v>85</v>
      </c>
      <c r="AW392" s="14" t="s">
        <v>38</v>
      </c>
      <c r="AX392" s="14" t="s">
        <v>76</v>
      </c>
      <c r="AY392" s="227" t="s">
        <v>152</v>
      </c>
    </row>
    <row r="393" spans="1:65" s="15" customFormat="1" ht="10.199999999999999">
      <c r="B393" s="228"/>
      <c r="C393" s="229"/>
      <c r="D393" s="188" t="s">
        <v>210</v>
      </c>
      <c r="E393" s="230" t="s">
        <v>31</v>
      </c>
      <c r="F393" s="231" t="s">
        <v>223</v>
      </c>
      <c r="G393" s="229"/>
      <c r="H393" s="232">
        <v>1</v>
      </c>
      <c r="I393" s="233"/>
      <c r="J393" s="229"/>
      <c r="K393" s="229"/>
      <c r="L393" s="234"/>
      <c r="M393" s="235"/>
      <c r="N393" s="236"/>
      <c r="O393" s="236"/>
      <c r="P393" s="236"/>
      <c r="Q393" s="236"/>
      <c r="R393" s="236"/>
      <c r="S393" s="236"/>
      <c r="T393" s="237"/>
      <c r="AT393" s="238" t="s">
        <v>210</v>
      </c>
      <c r="AU393" s="238" t="s">
        <v>85</v>
      </c>
      <c r="AV393" s="15" t="s">
        <v>157</v>
      </c>
      <c r="AW393" s="15" t="s">
        <v>38</v>
      </c>
      <c r="AX393" s="15" t="s">
        <v>83</v>
      </c>
      <c r="AY393" s="238" t="s">
        <v>152</v>
      </c>
    </row>
    <row r="394" spans="1:65" s="2" customFormat="1" ht="24.15" customHeight="1">
      <c r="A394" s="38"/>
      <c r="B394" s="39"/>
      <c r="C394" s="175" t="s">
        <v>338</v>
      </c>
      <c r="D394" s="175" t="s">
        <v>153</v>
      </c>
      <c r="E394" s="176" t="s">
        <v>339</v>
      </c>
      <c r="F394" s="177" t="s">
        <v>340</v>
      </c>
      <c r="G394" s="178" t="s">
        <v>262</v>
      </c>
      <c r="H394" s="179">
        <v>1</v>
      </c>
      <c r="I394" s="180"/>
      <c r="J394" s="181">
        <f>ROUND(I394*H394,2)</f>
        <v>0</v>
      </c>
      <c r="K394" s="177" t="s">
        <v>31</v>
      </c>
      <c r="L394" s="43"/>
      <c r="M394" s="182" t="s">
        <v>31</v>
      </c>
      <c r="N394" s="183" t="s">
        <v>47</v>
      </c>
      <c r="O394" s="68"/>
      <c r="P394" s="184">
        <f>O394*H394</f>
        <v>0</v>
      </c>
      <c r="Q394" s="184">
        <v>0</v>
      </c>
      <c r="R394" s="184">
        <f>Q394*H394</f>
        <v>0</v>
      </c>
      <c r="S394" s="184">
        <v>0</v>
      </c>
      <c r="T394" s="185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186" t="s">
        <v>208</v>
      </c>
      <c r="AT394" s="186" t="s">
        <v>153</v>
      </c>
      <c r="AU394" s="186" t="s">
        <v>85</v>
      </c>
      <c r="AY394" s="20" t="s">
        <v>152</v>
      </c>
      <c r="BE394" s="187">
        <f>IF(N394="základní",J394,0)</f>
        <v>0</v>
      </c>
      <c r="BF394" s="187">
        <f>IF(N394="snížená",J394,0)</f>
        <v>0</v>
      </c>
      <c r="BG394" s="187">
        <f>IF(N394="zákl. přenesená",J394,0)</f>
        <v>0</v>
      </c>
      <c r="BH394" s="187">
        <f>IF(N394="sníž. přenesená",J394,0)</f>
        <v>0</v>
      </c>
      <c r="BI394" s="187">
        <f>IF(N394="nulová",J394,0)</f>
        <v>0</v>
      </c>
      <c r="BJ394" s="20" t="s">
        <v>83</v>
      </c>
      <c r="BK394" s="187">
        <f>ROUND(I394*H394,2)</f>
        <v>0</v>
      </c>
      <c r="BL394" s="20" t="s">
        <v>208</v>
      </c>
      <c r="BM394" s="186" t="s">
        <v>341</v>
      </c>
    </row>
    <row r="395" spans="1:65" s="13" customFormat="1" ht="20.399999999999999">
      <c r="B395" s="207"/>
      <c r="C395" s="208"/>
      <c r="D395" s="188" t="s">
        <v>210</v>
      </c>
      <c r="E395" s="209" t="s">
        <v>31</v>
      </c>
      <c r="F395" s="210" t="s">
        <v>211</v>
      </c>
      <c r="G395" s="208"/>
      <c r="H395" s="209" t="s">
        <v>31</v>
      </c>
      <c r="I395" s="211"/>
      <c r="J395" s="208"/>
      <c r="K395" s="208"/>
      <c r="L395" s="212"/>
      <c r="M395" s="213"/>
      <c r="N395" s="214"/>
      <c r="O395" s="214"/>
      <c r="P395" s="214"/>
      <c r="Q395" s="214"/>
      <c r="R395" s="214"/>
      <c r="S395" s="214"/>
      <c r="T395" s="215"/>
      <c r="AT395" s="216" t="s">
        <v>210</v>
      </c>
      <c r="AU395" s="216" t="s">
        <v>85</v>
      </c>
      <c r="AV395" s="13" t="s">
        <v>83</v>
      </c>
      <c r="AW395" s="13" t="s">
        <v>38</v>
      </c>
      <c r="AX395" s="13" t="s">
        <v>76</v>
      </c>
      <c r="AY395" s="216" t="s">
        <v>152</v>
      </c>
    </row>
    <row r="396" spans="1:65" s="13" customFormat="1" ht="10.199999999999999">
      <c r="B396" s="207"/>
      <c r="C396" s="208"/>
      <c r="D396" s="188" t="s">
        <v>210</v>
      </c>
      <c r="E396" s="209" t="s">
        <v>31</v>
      </c>
      <c r="F396" s="210" t="s">
        <v>212</v>
      </c>
      <c r="G396" s="208"/>
      <c r="H396" s="209" t="s">
        <v>31</v>
      </c>
      <c r="I396" s="211"/>
      <c r="J396" s="208"/>
      <c r="K396" s="208"/>
      <c r="L396" s="212"/>
      <c r="M396" s="213"/>
      <c r="N396" s="214"/>
      <c r="O396" s="214"/>
      <c r="P396" s="214"/>
      <c r="Q396" s="214"/>
      <c r="R396" s="214"/>
      <c r="S396" s="214"/>
      <c r="T396" s="215"/>
      <c r="AT396" s="216" t="s">
        <v>210</v>
      </c>
      <c r="AU396" s="216" t="s">
        <v>85</v>
      </c>
      <c r="AV396" s="13" t="s">
        <v>83</v>
      </c>
      <c r="AW396" s="13" t="s">
        <v>38</v>
      </c>
      <c r="AX396" s="13" t="s">
        <v>76</v>
      </c>
      <c r="AY396" s="216" t="s">
        <v>152</v>
      </c>
    </row>
    <row r="397" spans="1:65" s="13" customFormat="1" ht="10.199999999999999">
      <c r="B397" s="207"/>
      <c r="C397" s="208"/>
      <c r="D397" s="188" t="s">
        <v>210</v>
      </c>
      <c r="E397" s="209" t="s">
        <v>31</v>
      </c>
      <c r="F397" s="210" t="s">
        <v>213</v>
      </c>
      <c r="G397" s="208"/>
      <c r="H397" s="209" t="s">
        <v>31</v>
      </c>
      <c r="I397" s="211"/>
      <c r="J397" s="208"/>
      <c r="K397" s="208"/>
      <c r="L397" s="212"/>
      <c r="M397" s="213"/>
      <c r="N397" s="214"/>
      <c r="O397" s="214"/>
      <c r="P397" s="214"/>
      <c r="Q397" s="214"/>
      <c r="R397" s="214"/>
      <c r="S397" s="214"/>
      <c r="T397" s="215"/>
      <c r="AT397" s="216" t="s">
        <v>210</v>
      </c>
      <c r="AU397" s="216" t="s">
        <v>85</v>
      </c>
      <c r="AV397" s="13" t="s">
        <v>83</v>
      </c>
      <c r="AW397" s="13" t="s">
        <v>38</v>
      </c>
      <c r="AX397" s="13" t="s">
        <v>76</v>
      </c>
      <c r="AY397" s="216" t="s">
        <v>152</v>
      </c>
    </row>
    <row r="398" spans="1:65" s="13" customFormat="1" ht="10.199999999999999">
      <c r="B398" s="207"/>
      <c r="C398" s="208"/>
      <c r="D398" s="188" t="s">
        <v>210</v>
      </c>
      <c r="E398" s="209" t="s">
        <v>31</v>
      </c>
      <c r="F398" s="210" t="s">
        <v>214</v>
      </c>
      <c r="G398" s="208"/>
      <c r="H398" s="209" t="s">
        <v>31</v>
      </c>
      <c r="I398" s="211"/>
      <c r="J398" s="208"/>
      <c r="K398" s="208"/>
      <c r="L398" s="212"/>
      <c r="M398" s="213"/>
      <c r="N398" s="214"/>
      <c r="O398" s="214"/>
      <c r="P398" s="214"/>
      <c r="Q398" s="214"/>
      <c r="R398" s="214"/>
      <c r="S398" s="214"/>
      <c r="T398" s="215"/>
      <c r="AT398" s="216" t="s">
        <v>210</v>
      </c>
      <c r="AU398" s="216" t="s">
        <v>85</v>
      </c>
      <c r="AV398" s="13" t="s">
        <v>83</v>
      </c>
      <c r="AW398" s="13" t="s">
        <v>38</v>
      </c>
      <c r="AX398" s="13" t="s">
        <v>76</v>
      </c>
      <c r="AY398" s="216" t="s">
        <v>152</v>
      </c>
    </row>
    <row r="399" spans="1:65" s="13" customFormat="1" ht="10.199999999999999">
      <c r="B399" s="207"/>
      <c r="C399" s="208"/>
      <c r="D399" s="188" t="s">
        <v>210</v>
      </c>
      <c r="E399" s="209" t="s">
        <v>31</v>
      </c>
      <c r="F399" s="210" t="s">
        <v>215</v>
      </c>
      <c r="G399" s="208"/>
      <c r="H399" s="209" t="s">
        <v>31</v>
      </c>
      <c r="I399" s="211"/>
      <c r="J399" s="208"/>
      <c r="K399" s="208"/>
      <c r="L399" s="212"/>
      <c r="M399" s="213"/>
      <c r="N399" s="214"/>
      <c r="O399" s="214"/>
      <c r="P399" s="214"/>
      <c r="Q399" s="214"/>
      <c r="R399" s="214"/>
      <c r="S399" s="214"/>
      <c r="T399" s="215"/>
      <c r="AT399" s="216" t="s">
        <v>210</v>
      </c>
      <c r="AU399" s="216" t="s">
        <v>85</v>
      </c>
      <c r="AV399" s="13" t="s">
        <v>83</v>
      </c>
      <c r="AW399" s="13" t="s">
        <v>38</v>
      </c>
      <c r="AX399" s="13" t="s">
        <v>76</v>
      </c>
      <c r="AY399" s="216" t="s">
        <v>152</v>
      </c>
    </row>
    <row r="400" spans="1:65" s="13" customFormat="1" ht="10.199999999999999">
      <c r="B400" s="207"/>
      <c r="C400" s="208"/>
      <c r="D400" s="188" t="s">
        <v>210</v>
      </c>
      <c r="E400" s="209" t="s">
        <v>31</v>
      </c>
      <c r="F400" s="210" t="s">
        <v>216</v>
      </c>
      <c r="G400" s="208"/>
      <c r="H400" s="209" t="s">
        <v>31</v>
      </c>
      <c r="I400" s="211"/>
      <c r="J400" s="208"/>
      <c r="K400" s="208"/>
      <c r="L400" s="212"/>
      <c r="M400" s="213"/>
      <c r="N400" s="214"/>
      <c r="O400" s="214"/>
      <c r="P400" s="214"/>
      <c r="Q400" s="214"/>
      <c r="R400" s="214"/>
      <c r="S400" s="214"/>
      <c r="T400" s="215"/>
      <c r="AT400" s="216" t="s">
        <v>210</v>
      </c>
      <c r="AU400" s="216" t="s">
        <v>85</v>
      </c>
      <c r="AV400" s="13" t="s">
        <v>83</v>
      </c>
      <c r="AW400" s="13" t="s">
        <v>38</v>
      </c>
      <c r="AX400" s="13" t="s">
        <v>76</v>
      </c>
      <c r="AY400" s="216" t="s">
        <v>152</v>
      </c>
    </row>
    <row r="401" spans="1:65" s="13" customFormat="1" ht="10.199999999999999">
      <c r="B401" s="207"/>
      <c r="C401" s="208"/>
      <c r="D401" s="188" t="s">
        <v>210</v>
      </c>
      <c r="E401" s="209" t="s">
        <v>31</v>
      </c>
      <c r="F401" s="210" t="s">
        <v>217</v>
      </c>
      <c r="G401" s="208"/>
      <c r="H401" s="209" t="s">
        <v>31</v>
      </c>
      <c r="I401" s="211"/>
      <c r="J401" s="208"/>
      <c r="K401" s="208"/>
      <c r="L401" s="212"/>
      <c r="M401" s="213"/>
      <c r="N401" s="214"/>
      <c r="O401" s="214"/>
      <c r="P401" s="214"/>
      <c r="Q401" s="214"/>
      <c r="R401" s="214"/>
      <c r="S401" s="214"/>
      <c r="T401" s="215"/>
      <c r="AT401" s="216" t="s">
        <v>210</v>
      </c>
      <c r="AU401" s="216" t="s">
        <v>85</v>
      </c>
      <c r="AV401" s="13" t="s">
        <v>83</v>
      </c>
      <c r="AW401" s="13" t="s">
        <v>38</v>
      </c>
      <c r="AX401" s="13" t="s">
        <v>76</v>
      </c>
      <c r="AY401" s="216" t="s">
        <v>152</v>
      </c>
    </row>
    <row r="402" spans="1:65" s="13" customFormat="1" ht="10.199999999999999">
      <c r="B402" s="207"/>
      <c r="C402" s="208"/>
      <c r="D402" s="188" t="s">
        <v>210</v>
      </c>
      <c r="E402" s="209" t="s">
        <v>31</v>
      </c>
      <c r="F402" s="210" t="s">
        <v>218</v>
      </c>
      <c r="G402" s="208"/>
      <c r="H402" s="209" t="s">
        <v>31</v>
      </c>
      <c r="I402" s="211"/>
      <c r="J402" s="208"/>
      <c r="K402" s="208"/>
      <c r="L402" s="212"/>
      <c r="M402" s="213"/>
      <c r="N402" s="214"/>
      <c r="O402" s="214"/>
      <c r="P402" s="214"/>
      <c r="Q402" s="214"/>
      <c r="R402" s="214"/>
      <c r="S402" s="214"/>
      <c r="T402" s="215"/>
      <c r="AT402" s="216" t="s">
        <v>210</v>
      </c>
      <c r="AU402" s="216" t="s">
        <v>85</v>
      </c>
      <c r="AV402" s="13" t="s">
        <v>83</v>
      </c>
      <c r="AW402" s="13" t="s">
        <v>38</v>
      </c>
      <c r="AX402" s="13" t="s">
        <v>76</v>
      </c>
      <c r="AY402" s="216" t="s">
        <v>152</v>
      </c>
    </row>
    <row r="403" spans="1:65" s="13" customFormat="1" ht="10.199999999999999">
      <c r="B403" s="207"/>
      <c r="C403" s="208"/>
      <c r="D403" s="188" t="s">
        <v>210</v>
      </c>
      <c r="E403" s="209" t="s">
        <v>31</v>
      </c>
      <c r="F403" s="210" t="s">
        <v>282</v>
      </c>
      <c r="G403" s="208"/>
      <c r="H403" s="209" t="s">
        <v>31</v>
      </c>
      <c r="I403" s="211"/>
      <c r="J403" s="208"/>
      <c r="K403" s="208"/>
      <c r="L403" s="212"/>
      <c r="M403" s="213"/>
      <c r="N403" s="214"/>
      <c r="O403" s="214"/>
      <c r="P403" s="214"/>
      <c r="Q403" s="214"/>
      <c r="R403" s="214"/>
      <c r="S403" s="214"/>
      <c r="T403" s="215"/>
      <c r="AT403" s="216" t="s">
        <v>210</v>
      </c>
      <c r="AU403" s="216" t="s">
        <v>85</v>
      </c>
      <c r="AV403" s="13" t="s">
        <v>83</v>
      </c>
      <c r="AW403" s="13" t="s">
        <v>38</v>
      </c>
      <c r="AX403" s="13" t="s">
        <v>76</v>
      </c>
      <c r="AY403" s="216" t="s">
        <v>152</v>
      </c>
    </row>
    <row r="404" spans="1:65" s="13" customFormat="1" ht="10.199999999999999">
      <c r="B404" s="207"/>
      <c r="C404" s="208"/>
      <c r="D404" s="188" t="s">
        <v>210</v>
      </c>
      <c r="E404" s="209" t="s">
        <v>31</v>
      </c>
      <c r="F404" s="210" t="s">
        <v>283</v>
      </c>
      <c r="G404" s="208"/>
      <c r="H404" s="209" t="s">
        <v>31</v>
      </c>
      <c r="I404" s="211"/>
      <c r="J404" s="208"/>
      <c r="K404" s="208"/>
      <c r="L404" s="212"/>
      <c r="M404" s="213"/>
      <c r="N404" s="214"/>
      <c r="O404" s="214"/>
      <c r="P404" s="214"/>
      <c r="Q404" s="214"/>
      <c r="R404" s="214"/>
      <c r="S404" s="214"/>
      <c r="T404" s="215"/>
      <c r="AT404" s="216" t="s">
        <v>210</v>
      </c>
      <c r="AU404" s="216" t="s">
        <v>85</v>
      </c>
      <c r="AV404" s="13" t="s">
        <v>83</v>
      </c>
      <c r="AW404" s="13" t="s">
        <v>38</v>
      </c>
      <c r="AX404" s="13" t="s">
        <v>76</v>
      </c>
      <c r="AY404" s="216" t="s">
        <v>152</v>
      </c>
    </row>
    <row r="405" spans="1:65" s="13" customFormat="1" ht="10.199999999999999">
      <c r="B405" s="207"/>
      <c r="C405" s="208"/>
      <c r="D405" s="188" t="s">
        <v>210</v>
      </c>
      <c r="E405" s="209" t="s">
        <v>31</v>
      </c>
      <c r="F405" s="210" t="s">
        <v>284</v>
      </c>
      <c r="G405" s="208"/>
      <c r="H405" s="209" t="s">
        <v>31</v>
      </c>
      <c r="I405" s="211"/>
      <c r="J405" s="208"/>
      <c r="K405" s="208"/>
      <c r="L405" s="212"/>
      <c r="M405" s="213"/>
      <c r="N405" s="214"/>
      <c r="O405" s="214"/>
      <c r="P405" s="214"/>
      <c r="Q405" s="214"/>
      <c r="R405" s="214"/>
      <c r="S405" s="214"/>
      <c r="T405" s="215"/>
      <c r="AT405" s="216" t="s">
        <v>210</v>
      </c>
      <c r="AU405" s="216" t="s">
        <v>85</v>
      </c>
      <c r="AV405" s="13" t="s">
        <v>83</v>
      </c>
      <c r="AW405" s="13" t="s">
        <v>38</v>
      </c>
      <c r="AX405" s="13" t="s">
        <v>76</v>
      </c>
      <c r="AY405" s="216" t="s">
        <v>152</v>
      </c>
    </row>
    <row r="406" spans="1:65" s="13" customFormat="1" ht="10.199999999999999">
      <c r="B406" s="207"/>
      <c r="C406" s="208"/>
      <c r="D406" s="188" t="s">
        <v>210</v>
      </c>
      <c r="E406" s="209" t="s">
        <v>31</v>
      </c>
      <c r="F406" s="210" t="s">
        <v>285</v>
      </c>
      <c r="G406" s="208"/>
      <c r="H406" s="209" t="s">
        <v>31</v>
      </c>
      <c r="I406" s="211"/>
      <c r="J406" s="208"/>
      <c r="K406" s="208"/>
      <c r="L406" s="212"/>
      <c r="M406" s="213"/>
      <c r="N406" s="214"/>
      <c r="O406" s="214"/>
      <c r="P406" s="214"/>
      <c r="Q406" s="214"/>
      <c r="R406" s="214"/>
      <c r="S406" s="214"/>
      <c r="T406" s="215"/>
      <c r="AT406" s="216" t="s">
        <v>210</v>
      </c>
      <c r="AU406" s="216" t="s">
        <v>85</v>
      </c>
      <c r="AV406" s="13" t="s">
        <v>83</v>
      </c>
      <c r="AW406" s="13" t="s">
        <v>38</v>
      </c>
      <c r="AX406" s="13" t="s">
        <v>76</v>
      </c>
      <c r="AY406" s="216" t="s">
        <v>152</v>
      </c>
    </row>
    <row r="407" spans="1:65" s="13" customFormat="1" ht="10.199999999999999">
      <c r="B407" s="207"/>
      <c r="C407" s="208"/>
      <c r="D407" s="188" t="s">
        <v>210</v>
      </c>
      <c r="E407" s="209" t="s">
        <v>31</v>
      </c>
      <c r="F407" s="210" t="s">
        <v>286</v>
      </c>
      <c r="G407" s="208"/>
      <c r="H407" s="209" t="s">
        <v>31</v>
      </c>
      <c r="I407" s="211"/>
      <c r="J407" s="208"/>
      <c r="K407" s="208"/>
      <c r="L407" s="212"/>
      <c r="M407" s="213"/>
      <c r="N407" s="214"/>
      <c r="O407" s="214"/>
      <c r="P407" s="214"/>
      <c r="Q407" s="214"/>
      <c r="R407" s="214"/>
      <c r="S407" s="214"/>
      <c r="T407" s="215"/>
      <c r="AT407" s="216" t="s">
        <v>210</v>
      </c>
      <c r="AU407" s="216" t="s">
        <v>85</v>
      </c>
      <c r="AV407" s="13" t="s">
        <v>83</v>
      </c>
      <c r="AW407" s="13" t="s">
        <v>38</v>
      </c>
      <c r="AX407" s="13" t="s">
        <v>76</v>
      </c>
      <c r="AY407" s="216" t="s">
        <v>152</v>
      </c>
    </row>
    <row r="408" spans="1:65" s="13" customFormat="1" ht="10.199999999999999">
      <c r="B408" s="207"/>
      <c r="C408" s="208"/>
      <c r="D408" s="188" t="s">
        <v>210</v>
      </c>
      <c r="E408" s="209" t="s">
        <v>31</v>
      </c>
      <c r="F408" s="210" t="s">
        <v>287</v>
      </c>
      <c r="G408" s="208"/>
      <c r="H408" s="209" t="s">
        <v>31</v>
      </c>
      <c r="I408" s="211"/>
      <c r="J408" s="208"/>
      <c r="K408" s="208"/>
      <c r="L408" s="212"/>
      <c r="M408" s="213"/>
      <c r="N408" s="214"/>
      <c r="O408" s="214"/>
      <c r="P408" s="214"/>
      <c r="Q408" s="214"/>
      <c r="R408" s="214"/>
      <c r="S408" s="214"/>
      <c r="T408" s="215"/>
      <c r="AT408" s="216" t="s">
        <v>210</v>
      </c>
      <c r="AU408" s="216" t="s">
        <v>85</v>
      </c>
      <c r="AV408" s="13" t="s">
        <v>83</v>
      </c>
      <c r="AW408" s="13" t="s">
        <v>38</v>
      </c>
      <c r="AX408" s="13" t="s">
        <v>76</v>
      </c>
      <c r="AY408" s="216" t="s">
        <v>152</v>
      </c>
    </row>
    <row r="409" spans="1:65" s="13" customFormat="1" ht="10.199999999999999">
      <c r="B409" s="207"/>
      <c r="C409" s="208"/>
      <c r="D409" s="188" t="s">
        <v>210</v>
      </c>
      <c r="E409" s="209" t="s">
        <v>31</v>
      </c>
      <c r="F409" s="210" t="s">
        <v>288</v>
      </c>
      <c r="G409" s="208"/>
      <c r="H409" s="209" t="s">
        <v>31</v>
      </c>
      <c r="I409" s="211"/>
      <c r="J409" s="208"/>
      <c r="K409" s="208"/>
      <c r="L409" s="212"/>
      <c r="M409" s="213"/>
      <c r="N409" s="214"/>
      <c r="O409" s="214"/>
      <c r="P409" s="214"/>
      <c r="Q409" s="214"/>
      <c r="R409" s="214"/>
      <c r="S409" s="214"/>
      <c r="T409" s="215"/>
      <c r="AT409" s="216" t="s">
        <v>210</v>
      </c>
      <c r="AU409" s="216" t="s">
        <v>85</v>
      </c>
      <c r="AV409" s="13" t="s">
        <v>83</v>
      </c>
      <c r="AW409" s="13" t="s">
        <v>38</v>
      </c>
      <c r="AX409" s="13" t="s">
        <v>76</v>
      </c>
      <c r="AY409" s="216" t="s">
        <v>152</v>
      </c>
    </row>
    <row r="410" spans="1:65" s="13" customFormat="1" ht="10.199999999999999">
      <c r="B410" s="207"/>
      <c r="C410" s="208"/>
      <c r="D410" s="188" t="s">
        <v>210</v>
      </c>
      <c r="E410" s="209" t="s">
        <v>31</v>
      </c>
      <c r="F410" s="210" t="s">
        <v>289</v>
      </c>
      <c r="G410" s="208"/>
      <c r="H410" s="209" t="s">
        <v>31</v>
      </c>
      <c r="I410" s="211"/>
      <c r="J410" s="208"/>
      <c r="K410" s="208"/>
      <c r="L410" s="212"/>
      <c r="M410" s="213"/>
      <c r="N410" s="214"/>
      <c r="O410" s="214"/>
      <c r="P410" s="214"/>
      <c r="Q410" s="214"/>
      <c r="R410" s="214"/>
      <c r="S410" s="214"/>
      <c r="T410" s="215"/>
      <c r="AT410" s="216" t="s">
        <v>210</v>
      </c>
      <c r="AU410" s="216" t="s">
        <v>85</v>
      </c>
      <c r="AV410" s="13" t="s">
        <v>83</v>
      </c>
      <c r="AW410" s="13" t="s">
        <v>38</v>
      </c>
      <c r="AX410" s="13" t="s">
        <v>76</v>
      </c>
      <c r="AY410" s="216" t="s">
        <v>152</v>
      </c>
    </row>
    <row r="411" spans="1:65" s="13" customFormat="1" ht="10.199999999999999">
      <c r="B411" s="207"/>
      <c r="C411" s="208"/>
      <c r="D411" s="188" t="s">
        <v>210</v>
      </c>
      <c r="E411" s="209" t="s">
        <v>31</v>
      </c>
      <c r="F411" s="210" t="s">
        <v>290</v>
      </c>
      <c r="G411" s="208"/>
      <c r="H411" s="209" t="s">
        <v>31</v>
      </c>
      <c r="I411" s="211"/>
      <c r="J411" s="208"/>
      <c r="K411" s="208"/>
      <c r="L411" s="212"/>
      <c r="M411" s="213"/>
      <c r="N411" s="214"/>
      <c r="O411" s="214"/>
      <c r="P411" s="214"/>
      <c r="Q411" s="214"/>
      <c r="R411" s="214"/>
      <c r="S411" s="214"/>
      <c r="T411" s="215"/>
      <c r="AT411" s="216" t="s">
        <v>210</v>
      </c>
      <c r="AU411" s="216" t="s">
        <v>85</v>
      </c>
      <c r="AV411" s="13" t="s">
        <v>83</v>
      </c>
      <c r="AW411" s="13" t="s">
        <v>38</v>
      </c>
      <c r="AX411" s="13" t="s">
        <v>76</v>
      </c>
      <c r="AY411" s="216" t="s">
        <v>152</v>
      </c>
    </row>
    <row r="412" spans="1:65" s="13" customFormat="1" ht="10.199999999999999">
      <c r="B412" s="207"/>
      <c r="C412" s="208"/>
      <c r="D412" s="188" t="s">
        <v>210</v>
      </c>
      <c r="E412" s="209" t="s">
        <v>31</v>
      </c>
      <c r="F412" s="210" t="s">
        <v>291</v>
      </c>
      <c r="G412" s="208"/>
      <c r="H412" s="209" t="s">
        <v>31</v>
      </c>
      <c r="I412" s="211"/>
      <c r="J412" s="208"/>
      <c r="K412" s="208"/>
      <c r="L412" s="212"/>
      <c r="M412" s="213"/>
      <c r="N412" s="214"/>
      <c r="O412" s="214"/>
      <c r="P412" s="214"/>
      <c r="Q412" s="214"/>
      <c r="R412" s="214"/>
      <c r="S412" s="214"/>
      <c r="T412" s="215"/>
      <c r="AT412" s="216" t="s">
        <v>210</v>
      </c>
      <c r="AU412" s="216" t="s">
        <v>85</v>
      </c>
      <c r="AV412" s="13" t="s">
        <v>83</v>
      </c>
      <c r="AW412" s="13" t="s">
        <v>38</v>
      </c>
      <c r="AX412" s="13" t="s">
        <v>76</v>
      </c>
      <c r="AY412" s="216" t="s">
        <v>152</v>
      </c>
    </row>
    <row r="413" spans="1:65" s="13" customFormat="1" ht="10.199999999999999">
      <c r="B413" s="207"/>
      <c r="C413" s="208"/>
      <c r="D413" s="188" t="s">
        <v>210</v>
      </c>
      <c r="E413" s="209" t="s">
        <v>31</v>
      </c>
      <c r="F413" s="210" t="s">
        <v>292</v>
      </c>
      <c r="G413" s="208"/>
      <c r="H413" s="209" t="s">
        <v>31</v>
      </c>
      <c r="I413" s="211"/>
      <c r="J413" s="208"/>
      <c r="K413" s="208"/>
      <c r="L413" s="212"/>
      <c r="M413" s="213"/>
      <c r="N413" s="214"/>
      <c r="O413" s="214"/>
      <c r="P413" s="214"/>
      <c r="Q413" s="214"/>
      <c r="R413" s="214"/>
      <c r="S413" s="214"/>
      <c r="T413" s="215"/>
      <c r="AT413" s="216" t="s">
        <v>210</v>
      </c>
      <c r="AU413" s="216" t="s">
        <v>85</v>
      </c>
      <c r="AV413" s="13" t="s">
        <v>83</v>
      </c>
      <c r="AW413" s="13" t="s">
        <v>38</v>
      </c>
      <c r="AX413" s="13" t="s">
        <v>76</v>
      </c>
      <c r="AY413" s="216" t="s">
        <v>152</v>
      </c>
    </row>
    <row r="414" spans="1:65" s="14" customFormat="1" ht="10.199999999999999">
      <c r="B414" s="217"/>
      <c r="C414" s="218"/>
      <c r="D414" s="188" t="s">
        <v>210</v>
      </c>
      <c r="E414" s="219" t="s">
        <v>31</v>
      </c>
      <c r="F414" s="220" t="s">
        <v>293</v>
      </c>
      <c r="G414" s="218"/>
      <c r="H414" s="221">
        <v>1</v>
      </c>
      <c r="I414" s="222"/>
      <c r="J414" s="218"/>
      <c r="K414" s="218"/>
      <c r="L414" s="223"/>
      <c r="M414" s="224"/>
      <c r="N414" s="225"/>
      <c r="O414" s="225"/>
      <c r="P414" s="225"/>
      <c r="Q414" s="225"/>
      <c r="R414" s="225"/>
      <c r="S414" s="225"/>
      <c r="T414" s="226"/>
      <c r="AT414" s="227" t="s">
        <v>210</v>
      </c>
      <c r="AU414" s="227" t="s">
        <v>85</v>
      </c>
      <c r="AV414" s="14" t="s">
        <v>85</v>
      </c>
      <c r="AW414" s="14" t="s">
        <v>38</v>
      </c>
      <c r="AX414" s="14" t="s">
        <v>76</v>
      </c>
      <c r="AY414" s="227" t="s">
        <v>152</v>
      </c>
    </row>
    <row r="415" spans="1:65" s="15" customFormat="1" ht="10.199999999999999">
      <c r="B415" s="228"/>
      <c r="C415" s="229"/>
      <c r="D415" s="188" t="s">
        <v>210</v>
      </c>
      <c r="E415" s="230" t="s">
        <v>31</v>
      </c>
      <c r="F415" s="231" t="s">
        <v>223</v>
      </c>
      <c r="G415" s="229"/>
      <c r="H415" s="232">
        <v>1</v>
      </c>
      <c r="I415" s="233"/>
      <c r="J415" s="229"/>
      <c r="K415" s="229"/>
      <c r="L415" s="234"/>
      <c r="M415" s="235"/>
      <c r="N415" s="236"/>
      <c r="O415" s="236"/>
      <c r="P415" s="236"/>
      <c r="Q415" s="236"/>
      <c r="R415" s="236"/>
      <c r="S415" s="236"/>
      <c r="T415" s="237"/>
      <c r="AT415" s="238" t="s">
        <v>210</v>
      </c>
      <c r="AU415" s="238" t="s">
        <v>85</v>
      </c>
      <c r="AV415" s="15" t="s">
        <v>157</v>
      </c>
      <c r="AW415" s="15" t="s">
        <v>38</v>
      </c>
      <c r="AX415" s="15" t="s">
        <v>83</v>
      </c>
      <c r="AY415" s="238" t="s">
        <v>152</v>
      </c>
    </row>
    <row r="416" spans="1:65" s="2" customFormat="1" ht="16.5" customHeight="1">
      <c r="A416" s="38"/>
      <c r="B416" s="39"/>
      <c r="C416" s="175" t="s">
        <v>342</v>
      </c>
      <c r="D416" s="175" t="s">
        <v>153</v>
      </c>
      <c r="E416" s="176" t="s">
        <v>343</v>
      </c>
      <c r="F416" s="177" t="s">
        <v>344</v>
      </c>
      <c r="G416" s="178" t="s">
        <v>262</v>
      </c>
      <c r="H416" s="179">
        <v>1</v>
      </c>
      <c r="I416" s="180"/>
      <c r="J416" s="181">
        <f>ROUND(I416*H416,2)</f>
        <v>0</v>
      </c>
      <c r="K416" s="177" t="s">
        <v>31</v>
      </c>
      <c r="L416" s="43"/>
      <c r="M416" s="182" t="s">
        <v>31</v>
      </c>
      <c r="N416" s="183" t="s">
        <v>47</v>
      </c>
      <c r="O416" s="68"/>
      <c r="P416" s="184">
        <f>O416*H416</f>
        <v>0</v>
      </c>
      <c r="Q416" s="184">
        <v>0</v>
      </c>
      <c r="R416" s="184">
        <f>Q416*H416</f>
        <v>0</v>
      </c>
      <c r="S416" s="184">
        <v>0</v>
      </c>
      <c r="T416" s="185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186" t="s">
        <v>208</v>
      </c>
      <c r="AT416" s="186" t="s">
        <v>153</v>
      </c>
      <c r="AU416" s="186" t="s">
        <v>85</v>
      </c>
      <c r="AY416" s="20" t="s">
        <v>152</v>
      </c>
      <c r="BE416" s="187">
        <f>IF(N416="základní",J416,0)</f>
        <v>0</v>
      </c>
      <c r="BF416" s="187">
        <f>IF(N416="snížená",J416,0)</f>
        <v>0</v>
      </c>
      <c r="BG416" s="187">
        <f>IF(N416="zákl. přenesená",J416,0)</f>
        <v>0</v>
      </c>
      <c r="BH416" s="187">
        <f>IF(N416="sníž. přenesená",J416,0)</f>
        <v>0</v>
      </c>
      <c r="BI416" s="187">
        <f>IF(N416="nulová",J416,0)</f>
        <v>0</v>
      </c>
      <c r="BJ416" s="20" t="s">
        <v>83</v>
      </c>
      <c r="BK416" s="187">
        <f>ROUND(I416*H416,2)</f>
        <v>0</v>
      </c>
      <c r="BL416" s="20" t="s">
        <v>208</v>
      </c>
      <c r="BM416" s="186" t="s">
        <v>345</v>
      </c>
    </row>
    <row r="417" spans="1:65" s="13" customFormat="1" ht="20.399999999999999">
      <c r="B417" s="207"/>
      <c r="C417" s="208"/>
      <c r="D417" s="188" t="s">
        <v>210</v>
      </c>
      <c r="E417" s="209" t="s">
        <v>31</v>
      </c>
      <c r="F417" s="210" t="s">
        <v>211</v>
      </c>
      <c r="G417" s="208"/>
      <c r="H417" s="209" t="s">
        <v>31</v>
      </c>
      <c r="I417" s="211"/>
      <c r="J417" s="208"/>
      <c r="K417" s="208"/>
      <c r="L417" s="212"/>
      <c r="M417" s="213"/>
      <c r="N417" s="214"/>
      <c r="O417" s="214"/>
      <c r="P417" s="214"/>
      <c r="Q417" s="214"/>
      <c r="R417" s="214"/>
      <c r="S417" s="214"/>
      <c r="T417" s="215"/>
      <c r="AT417" s="216" t="s">
        <v>210</v>
      </c>
      <c r="AU417" s="216" t="s">
        <v>85</v>
      </c>
      <c r="AV417" s="13" t="s">
        <v>83</v>
      </c>
      <c r="AW417" s="13" t="s">
        <v>38</v>
      </c>
      <c r="AX417" s="13" t="s">
        <v>76</v>
      </c>
      <c r="AY417" s="216" t="s">
        <v>152</v>
      </c>
    </row>
    <row r="418" spans="1:65" s="13" customFormat="1" ht="10.199999999999999">
      <c r="B418" s="207"/>
      <c r="C418" s="208"/>
      <c r="D418" s="188" t="s">
        <v>210</v>
      </c>
      <c r="E418" s="209" t="s">
        <v>31</v>
      </c>
      <c r="F418" s="210" t="s">
        <v>212</v>
      </c>
      <c r="G418" s="208"/>
      <c r="H418" s="209" t="s">
        <v>31</v>
      </c>
      <c r="I418" s="211"/>
      <c r="J418" s="208"/>
      <c r="K418" s="208"/>
      <c r="L418" s="212"/>
      <c r="M418" s="213"/>
      <c r="N418" s="214"/>
      <c r="O418" s="214"/>
      <c r="P418" s="214"/>
      <c r="Q418" s="214"/>
      <c r="R418" s="214"/>
      <c r="S418" s="214"/>
      <c r="T418" s="215"/>
      <c r="AT418" s="216" t="s">
        <v>210</v>
      </c>
      <c r="AU418" s="216" t="s">
        <v>85</v>
      </c>
      <c r="AV418" s="13" t="s">
        <v>83</v>
      </c>
      <c r="AW418" s="13" t="s">
        <v>38</v>
      </c>
      <c r="AX418" s="13" t="s">
        <v>76</v>
      </c>
      <c r="AY418" s="216" t="s">
        <v>152</v>
      </c>
    </row>
    <row r="419" spans="1:65" s="13" customFormat="1" ht="10.199999999999999">
      <c r="B419" s="207"/>
      <c r="C419" s="208"/>
      <c r="D419" s="188" t="s">
        <v>210</v>
      </c>
      <c r="E419" s="209" t="s">
        <v>31</v>
      </c>
      <c r="F419" s="210" t="s">
        <v>213</v>
      </c>
      <c r="G419" s="208"/>
      <c r="H419" s="209" t="s">
        <v>31</v>
      </c>
      <c r="I419" s="211"/>
      <c r="J419" s="208"/>
      <c r="K419" s="208"/>
      <c r="L419" s="212"/>
      <c r="M419" s="213"/>
      <c r="N419" s="214"/>
      <c r="O419" s="214"/>
      <c r="P419" s="214"/>
      <c r="Q419" s="214"/>
      <c r="R419" s="214"/>
      <c r="S419" s="214"/>
      <c r="T419" s="215"/>
      <c r="AT419" s="216" t="s">
        <v>210</v>
      </c>
      <c r="AU419" s="216" t="s">
        <v>85</v>
      </c>
      <c r="AV419" s="13" t="s">
        <v>83</v>
      </c>
      <c r="AW419" s="13" t="s">
        <v>38</v>
      </c>
      <c r="AX419" s="13" t="s">
        <v>76</v>
      </c>
      <c r="AY419" s="216" t="s">
        <v>152</v>
      </c>
    </row>
    <row r="420" spans="1:65" s="13" customFormat="1" ht="10.199999999999999">
      <c r="B420" s="207"/>
      <c r="C420" s="208"/>
      <c r="D420" s="188" t="s">
        <v>210</v>
      </c>
      <c r="E420" s="209" t="s">
        <v>31</v>
      </c>
      <c r="F420" s="210" t="s">
        <v>214</v>
      </c>
      <c r="G420" s="208"/>
      <c r="H420" s="209" t="s">
        <v>31</v>
      </c>
      <c r="I420" s="211"/>
      <c r="J420" s="208"/>
      <c r="K420" s="208"/>
      <c r="L420" s="212"/>
      <c r="M420" s="213"/>
      <c r="N420" s="214"/>
      <c r="O420" s="214"/>
      <c r="P420" s="214"/>
      <c r="Q420" s="214"/>
      <c r="R420" s="214"/>
      <c r="S420" s="214"/>
      <c r="T420" s="215"/>
      <c r="AT420" s="216" t="s">
        <v>210</v>
      </c>
      <c r="AU420" s="216" t="s">
        <v>85</v>
      </c>
      <c r="AV420" s="13" t="s">
        <v>83</v>
      </c>
      <c r="AW420" s="13" t="s">
        <v>38</v>
      </c>
      <c r="AX420" s="13" t="s">
        <v>76</v>
      </c>
      <c r="AY420" s="216" t="s">
        <v>152</v>
      </c>
    </row>
    <row r="421" spans="1:65" s="13" customFormat="1" ht="10.199999999999999">
      <c r="B421" s="207"/>
      <c r="C421" s="208"/>
      <c r="D421" s="188" t="s">
        <v>210</v>
      </c>
      <c r="E421" s="209" t="s">
        <v>31</v>
      </c>
      <c r="F421" s="210" t="s">
        <v>215</v>
      </c>
      <c r="G421" s="208"/>
      <c r="H421" s="209" t="s">
        <v>31</v>
      </c>
      <c r="I421" s="211"/>
      <c r="J421" s="208"/>
      <c r="K421" s="208"/>
      <c r="L421" s="212"/>
      <c r="M421" s="213"/>
      <c r="N421" s="214"/>
      <c r="O421" s="214"/>
      <c r="P421" s="214"/>
      <c r="Q421" s="214"/>
      <c r="R421" s="214"/>
      <c r="S421" s="214"/>
      <c r="T421" s="215"/>
      <c r="AT421" s="216" t="s">
        <v>210</v>
      </c>
      <c r="AU421" s="216" t="s">
        <v>85</v>
      </c>
      <c r="AV421" s="13" t="s">
        <v>83</v>
      </c>
      <c r="AW421" s="13" t="s">
        <v>38</v>
      </c>
      <c r="AX421" s="13" t="s">
        <v>76</v>
      </c>
      <c r="AY421" s="216" t="s">
        <v>152</v>
      </c>
    </row>
    <row r="422" spans="1:65" s="13" customFormat="1" ht="10.199999999999999">
      <c r="B422" s="207"/>
      <c r="C422" s="208"/>
      <c r="D422" s="188" t="s">
        <v>210</v>
      </c>
      <c r="E422" s="209" t="s">
        <v>31</v>
      </c>
      <c r="F422" s="210" t="s">
        <v>216</v>
      </c>
      <c r="G422" s="208"/>
      <c r="H422" s="209" t="s">
        <v>31</v>
      </c>
      <c r="I422" s="211"/>
      <c r="J422" s="208"/>
      <c r="K422" s="208"/>
      <c r="L422" s="212"/>
      <c r="M422" s="213"/>
      <c r="N422" s="214"/>
      <c r="O422" s="214"/>
      <c r="P422" s="214"/>
      <c r="Q422" s="214"/>
      <c r="R422" s="214"/>
      <c r="S422" s="214"/>
      <c r="T422" s="215"/>
      <c r="AT422" s="216" t="s">
        <v>210</v>
      </c>
      <c r="AU422" s="216" t="s">
        <v>85</v>
      </c>
      <c r="AV422" s="13" t="s">
        <v>83</v>
      </c>
      <c r="AW422" s="13" t="s">
        <v>38</v>
      </c>
      <c r="AX422" s="13" t="s">
        <v>76</v>
      </c>
      <c r="AY422" s="216" t="s">
        <v>152</v>
      </c>
    </row>
    <row r="423" spans="1:65" s="13" customFormat="1" ht="10.199999999999999">
      <c r="B423" s="207"/>
      <c r="C423" s="208"/>
      <c r="D423" s="188" t="s">
        <v>210</v>
      </c>
      <c r="E423" s="209" t="s">
        <v>31</v>
      </c>
      <c r="F423" s="210" t="s">
        <v>217</v>
      </c>
      <c r="G423" s="208"/>
      <c r="H423" s="209" t="s">
        <v>31</v>
      </c>
      <c r="I423" s="211"/>
      <c r="J423" s="208"/>
      <c r="K423" s="208"/>
      <c r="L423" s="212"/>
      <c r="M423" s="213"/>
      <c r="N423" s="214"/>
      <c r="O423" s="214"/>
      <c r="P423" s="214"/>
      <c r="Q423" s="214"/>
      <c r="R423" s="214"/>
      <c r="S423" s="214"/>
      <c r="T423" s="215"/>
      <c r="AT423" s="216" t="s">
        <v>210</v>
      </c>
      <c r="AU423" s="216" t="s">
        <v>85</v>
      </c>
      <c r="AV423" s="13" t="s">
        <v>83</v>
      </c>
      <c r="AW423" s="13" t="s">
        <v>38</v>
      </c>
      <c r="AX423" s="13" t="s">
        <v>76</v>
      </c>
      <c r="AY423" s="216" t="s">
        <v>152</v>
      </c>
    </row>
    <row r="424" spans="1:65" s="13" customFormat="1" ht="10.199999999999999">
      <c r="B424" s="207"/>
      <c r="C424" s="208"/>
      <c r="D424" s="188" t="s">
        <v>210</v>
      </c>
      <c r="E424" s="209" t="s">
        <v>31</v>
      </c>
      <c r="F424" s="210" t="s">
        <v>276</v>
      </c>
      <c r="G424" s="208"/>
      <c r="H424" s="209" t="s">
        <v>31</v>
      </c>
      <c r="I424" s="211"/>
      <c r="J424" s="208"/>
      <c r="K424" s="208"/>
      <c r="L424" s="212"/>
      <c r="M424" s="213"/>
      <c r="N424" s="214"/>
      <c r="O424" s="214"/>
      <c r="P424" s="214"/>
      <c r="Q424" s="214"/>
      <c r="R424" s="214"/>
      <c r="S424" s="214"/>
      <c r="T424" s="215"/>
      <c r="AT424" s="216" t="s">
        <v>210</v>
      </c>
      <c r="AU424" s="216" t="s">
        <v>85</v>
      </c>
      <c r="AV424" s="13" t="s">
        <v>83</v>
      </c>
      <c r="AW424" s="13" t="s">
        <v>38</v>
      </c>
      <c r="AX424" s="13" t="s">
        <v>76</v>
      </c>
      <c r="AY424" s="216" t="s">
        <v>152</v>
      </c>
    </row>
    <row r="425" spans="1:65" s="13" customFormat="1" ht="10.199999999999999">
      <c r="B425" s="207"/>
      <c r="C425" s="208"/>
      <c r="D425" s="188" t="s">
        <v>210</v>
      </c>
      <c r="E425" s="209" t="s">
        <v>31</v>
      </c>
      <c r="F425" s="210" t="s">
        <v>346</v>
      </c>
      <c r="G425" s="208"/>
      <c r="H425" s="209" t="s">
        <v>31</v>
      </c>
      <c r="I425" s="211"/>
      <c r="J425" s="208"/>
      <c r="K425" s="208"/>
      <c r="L425" s="212"/>
      <c r="M425" s="213"/>
      <c r="N425" s="214"/>
      <c r="O425" s="214"/>
      <c r="P425" s="214"/>
      <c r="Q425" s="214"/>
      <c r="R425" s="214"/>
      <c r="S425" s="214"/>
      <c r="T425" s="215"/>
      <c r="AT425" s="216" t="s">
        <v>210</v>
      </c>
      <c r="AU425" s="216" t="s">
        <v>85</v>
      </c>
      <c r="AV425" s="13" t="s">
        <v>83</v>
      </c>
      <c r="AW425" s="13" t="s">
        <v>38</v>
      </c>
      <c r="AX425" s="13" t="s">
        <v>76</v>
      </c>
      <c r="AY425" s="216" t="s">
        <v>152</v>
      </c>
    </row>
    <row r="426" spans="1:65" s="13" customFormat="1" ht="10.199999999999999">
      <c r="B426" s="207"/>
      <c r="C426" s="208"/>
      <c r="D426" s="188" t="s">
        <v>210</v>
      </c>
      <c r="E426" s="209" t="s">
        <v>31</v>
      </c>
      <c r="F426" s="210" t="s">
        <v>347</v>
      </c>
      <c r="G426" s="208"/>
      <c r="H426" s="209" t="s">
        <v>31</v>
      </c>
      <c r="I426" s="211"/>
      <c r="J426" s="208"/>
      <c r="K426" s="208"/>
      <c r="L426" s="212"/>
      <c r="M426" s="213"/>
      <c r="N426" s="214"/>
      <c r="O426" s="214"/>
      <c r="P426" s="214"/>
      <c r="Q426" s="214"/>
      <c r="R426" s="214"/>
      <c r="S426" s="214"/>
      <c r="T426" s="215"/>
      <c r="AT426" s="216" t="s">
        <v>210</v>
      </c>
      <c r="AU426" s="216" t="s">
        <v>85</v>
      </c>
      <c r="AV426" s="13" t="s">
        <v>83</v>
      </c>
      <c r="AW426" s="13" t="s">
        <v>38</v>
      </c>
      <c r="AX426" s="13" t="s">
        <v>76</v>
      </c>
      <c r="AY426" s="216" t="s">
        <v>152</v>
      </c>
    </row>
    <row r="427" spans="1:65" s="13" customFormat="1" ht="10.199999999999999">
      <c r="B427" s="207"/>
      <c r="C427" s="208"/>
      <c r="D427" s="188" t="s">
        <v>210</v>
      </c>
      <c r="E427" s="209" t="s">
        <v>31</v>
      </c>
      <c r="F427" s="210" t="s">
        <v>348</v>
      </c>
      <c r="G427" s="208"/>
      <c r="H427" s="209" t="s">
        <v>31</v>
      </c>
      <c r="I427" s="211"/>
      <c r="J427" s="208"/>
      <c r="K427" s="208"/>
      <c r="L427" s="212"/>
      <c r="M427" s="213"/>
      <c r="N427" s="214"/>
      <c r="O427" s="214"/>
      <c r="P427" s="214"/>
      <c r="Q427" s="214"/>
      <c r="R427" s="214"/>
      <c r="S427" s="214"/>
      <c r="T427" s="215"/>
      <c r="AT427" s="216" t="s">
        <v>210</v>
      </c>
      <c r="AU427" s="216" t="s">
        <v>85</v>
      </c>
      <c r="AV427" s="13" t="s">
        <v>83</v>
      </c>
      <c r="AW427" s="13" t="s">
        <v>38</v>
      </c>
      <c r="AX427" s="13" t="s">
        <v>76</v>
      </c>
      <c r="AY427" s="216" t="s">
        <v>152</v>
      </c>
    </row>
    <row r="428" spans="1:65" s="13" customFormat="1" ht="10.199999999999999">
      <c r="B428" s="207"/>
      <c r="C428" s="208"/>
      <c r="D428" s="188" t="s">
        <v>210</v>
      </c>
      <c r="E428" s="209" t="s">
        <v>31</v>
      </c>
      <c r="F428" s="210" t="s">
        <v>349</v>
      </c>
      <c r="G428" s="208"/>
      <c r="H428" s="209" t="s">
        <v>31</v>
      </c>
      <c r="I428" s="211"/>
      <c r="J428" s="208"/>
      <c r="K428" s="208"/>
      <c r="L428" s="212"/>
      <c r="M428" s="213"/>
      <c r="N428" s="214"/>
      <c r="O428" s="214"/>
      <c r="P428" s="214"/>
      <c r="Q428" s="214"/>
      <c r="R428" s="214"/>
      <c r="S428" s="214"/>
      <c r="T428" s="215"/>
      <c r="AT428" s="216" t="s">
        <v>210</v>
      </c>
      <c r="AU428" s="216" t="s">
        <v>85</v>
      </c>
      <c r="AV428" s="13" t="s">
        <v>83</v>
      </c>
      <c r="AW428" s="13" t="s">
        <v>38</v>
      </c>
      <c r="AX428" s="13" t="s">
        <v>76</v>
      </c>
      <c r="AY428" s="216" t="s">
        <v>152</v>
      </c>
    </row>
    <row r="429" spans="1:65" s="14" customFormat="1" ht="10.199999999999999">
      <c r="B429" s="217"/>
      <c r="C429" s="218"/>
      <c r="D429" s="188" t="s">
        <v>210</v>
      </c>
      <c r="E429" s="219" t="s">
        <v>31</v>
      </c>
      <c r="F429" s="220" t="s">
        <v>293</v>
      </c>
      <c r="G429" s="218"/>
      <c r="H429" s="221">
        <v>1</v>
      </c>
      <c r="I429" s="222"/>
      <c r="J429" s="218"/>
      <c r="K429" s="218"/>
      <c r="L429" s="223"/>
      <c r="M429" s="224"/>
      <c r="N429" s="225"/>
      <c r="O429" s="225"/>
      <c r="P429" s="225"/>
      <c r="Q429" s="225"/>
      <c r="R429" s="225"/>
      <c r="S429" s="225"/>
      <c r="T429" s="226"/>
      <c r="AT429" s="227" t="s">
        <v>210</v>
      </c>
      <c r="AU429" s="227" t="s">
        <v>85</v>
      </c>
      <c r="AV429" s="14" t="s">
        <v>85</v>
      </c>
      <c r="AW429" s="14" t="s">
        <v>38</v>
      </c>
      <c r="AX429" s="14" t="s">
        <v>76</v>
      </c>
      <c r="AY429" s="227" t="s">
        <v>152</v>
      </c>
    </row>
    <row r="430" spans="1:65" s="15" customFormat="1" ht="10.199999999999999">
      <c r="B430" s="228"/>
      <c r="C430" s="229"/>
      <c r="D430" s="188" t="s">
        <v>210</v>
      </c>
      <c r="E430" s="230" t="s">
        <v>31</v>
      </c>
      <c r="F430" s="231" t="s">
        <v>223</v>
      </c>
      <c r="G430" s="229"/>
      <c r="H430" s="232">
        <v>1</v>
      </c>
      <c r="I430" s="233"/>
      <c r="J430" s="229"/>
      <c r="K430" s="229"/>
      <c r="L430" s="234"/>
      <c r="M430" s="235"/>
      <c r="N430" s="236"/>
      <c r="O430" s="236"/>
      <c r="P430" s="236"/>
      <c r="Q430" s="236"/>
      <c r="R430" s="236"/>
      <c r="S430" s="236"/>
      <c r="T430" s="237"/>
      <c r="AT430" s="238" t="s">
        <v>210</v>
      </c>
      <c r="AU430" s="238" t="s">
        <v>85</v>
      </c>
      <c r="AV430" s="15" t="s">
        <v>157</v>
      </c>
      <c r="AW430" s="15" t="s">
        <v>38</v>
      </c>
      <c r="AX430" s="15" t="s">
        <v>83</v>
      </c>
      <c r="AY430" s="238" t="s">
        <v>152</v>
      </c>
    </row>
    <row r="431" spans="1:65" s="2" customFormat="1" ht="16.5" customHeight="1">
      <c r="A431" s="38"/>
      <c r="B431" s="39"/>
      <c r="C431" s="175" t="s">
        <v>350</v>
      </c>
      <c r="D431" s="175" t="s">
        <v>153</v>
      </c>
      <c r="E431" s="176" t="s">
        <v>351</v>
      </c>
      <c r="F431" s="177" t="s">
        <v>352</v>
      </c>
      <c r="G431" s="178" t="s">
        <v>262</v>
      </c>
      <c r="H431" s="179">
        <v>1</v>
      </c>
      <c r="I431" s="180"/>
      <c r="J431" s="181">
        <f>ROUND(I431*H431,2)</f>
        <v>0</v>
      </c>
      <c r="K431" s="177" t="s">
        <v>31</v>
      </c>
      <c r="L431" s="43"/>
      <c r="M431" s="182" t="s">
        <v>31</v>
      </c>
      <c r="N431" s="183" t="s">
        <v>47</v>
      </c>
      <c r="O431" s="68"/>
      <c r="P431" s="184">
        <f>O431*H431</f>
        <v>0</v>
      </c>
      <c r="Q431" s="184">
        <v>0</v>
      </c>
      <c r="R431" s="184">
        <f>Q431*H431</f>
        <v>0</v>
      </c>
      <c r="S431" s="184">
        <v>0</v>
      </c>
      <c r="T431" s="185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186" t="s">
        <v>208</v>
      </c>
      <c r="AT431" s="186" t="s">
        <v>153</v>
      </c>
      <c r="AU431" s="186" t="s">
        <v>85</v>
      </c>
      <c r="AY431" s="20" t="s">
        <v>152</v>
      </c>
      <c r="BE431" s="187">
        <f>IF(N431="základní",J431,0)</f>
        <v>0</v>
      </c>
      <c r="BF431" s="187">
        <f>IF(N431="snížená",J431,0)</f>
        <v>0</v>
      </c>
      <c r="BG431" s="187">
        <f>IF(N431="zákl. přenesená",J431,0)</f>
        <v>0</v>
      </c>
      <c r="BH431" s="187">
        <f>IF(N431="sníž. přenesená",J431,0)</f>
        <v>0</v>
      </c>
      <c r="BI431" s="187">
        <f>IF(N431="nulová",J431,0)</f>
        <v>0</v>
      </c>
      <c r="BJ431" s="20" t="s">
        <v>83</v>
      </c>
      <c r="BK431" s="187">
        <f>ROUND(I431*H431,2)</f>
        <v>0</v>
      </c>
      <c r="BL431" s="20" t="s">
        <v>208</v>
      </c>
      <c r="BM431" s="186" t="s">
        <v>353</v>
      </c>
    </row>
    <row r="432" spans="1:65" s="13" customFormat="1" ht="20.399999999999999">
      <c r="B432" s="207"/>
      <c r="C432" s="208"/>
      <c r="D432" s="188" t="s">
        <v>210</v>
      </c>
      <c r="E432" s="209" t="s">
        <v>31</v>
      </c>
      <c r="F432" s="210" t="s">
        <v>211</v>
      </c>
      <c r="G432" s="208"/>
      <c r="H432" s="209" t="s">
        <v>31</v>
      </c>
      <c r="I432" s="211"/>
      <c r="J432" s="208"/>
      <c r="K432" s="208"/>
      <c r="L432" s="212"/>
      <c r="M432" s="213"/>
      <c r="N432" s="214"/>
      <c r="O432" s="214"/>
      <c r="P432" s="214"/>
      <c r="Q432" s="214"/>
      <c r="R432" s="214"/>
      <c r="S432" s="214"/>
      <c r="T432" s="215"/>
      <c r="AT432" s="216" t="s">
        <v>210</v>
      </c>
      <c r="AU432" s="216" t="s">
        <v>85</v>
      </c>
      <c r="AV432" s="13" t="s">
        <v>83</v>
      </c>
      <c r="AW432" s="13" t="s">
        <v>38</v>
      </c>
      <c r="AX432" s="13" t="s">
        <v>76</v>
      </c>
      <c r="AY432" s="216" t="s">
        <v>152</v>
      </c>
    </row>
    <row r="433" spans="1:65" s="13" customFormat="1" ht="10.199999999999999">
      <c r="B433" s="207"/>
      <c r="C433" s="208"/>
      <c r="D433" s="188" t="s">
        <v>210</v>
      </c>
      <c r="E433" s="209" t="s">
        <v>31</v>
      </c>
      <c r="F433" s="210" t="s">
        <v>212</v>
      </c>
      <c r="G433" s="208"/>
      <c r="H433" s="209" t="s">
        <v>31</v>
      </c>
      <c r="I433" s="211"/>
      <c r="J433" s="208"/>
      <c r="K433" s="208"/>
      <c r="L433" s="212"/>
      <c r="M433" s="213"/>
      <c r="N433" s="214"/>
      <c r="O433" s="214"/>
      <c r="P433" s="214"/>
      <c r="Q433" s="214"/>
      <c r="R433" s="214"/>
      <c r="S433" s="214"/>
      <c r="T433" s="215"/>
      <c r="AT433" s="216" t="s">
        <v>210</v>
      </c>
      <c r="AU433" s="216" t="s">
        <v>85</v>
      </c>
      <c r="AV433" s="13" t="s">
        <v>83</v>
      </c>
      <c r="AW433" s="13" t="s">
        <v>38</v>
      </c>
      <c r="AX433" s="13" t="s">
        <v>76</v>
      </c>
      <c r="AY433" s="216" t="s">
        <v>152</v>
      </c>
    </row>
    <row r="434" spans="1:65" s="13" customFormat="1" ht="10.199999999999999">
      <c r="B434" s="207"/>
      <c r="C434" s="208"/>
      <c r="D434" s="188" t="s">
        <v>210</v>
      </c>
      <c r="E434" s="209" t="s">
        <v>31</v>
      </c>
      <c r="F434" s="210" t="s">
        <v>213</v>
      </c>
      <c r="G434" s="208"/>
      <c r="H434" s="209" t="s">
        <v>31</v>
      </c>
      <c r="I434" s="211"/>
      <c r="J434" s="208"/>
      <c r="K434" s="208"/>
      <c r="L434" s="212"/>
      <c r="M434" s="213"/>
      <c r="N434" s="214"/>
      <c r="O434" s="214"/>
      <c r="P434" s="214"/>
      <c r="Q434" s="214"/>
      <c r="R434" s="214"/>
      <c r="S434" s="214"/>
      <c r="T434" s="215"/>
      <c r="AT434" s="216" t="s">
        <v>210</v>
      </c>
      <c r="AU434" s="216" t="s">
        <v>85</v>
      </c>
      <c r="AV434" s="13" t="s">
        <v>83</v>
      </c>
      <c r="AW434" s="13" t="s">
        <v>38</v>
      </c>
      <c r="AX434" s="13" t="s">
        <v>76</v>
      </c>
      <c r="AY434" s="216" t="s">
        <v>152</v>
      </c>
    </row>
    <row r="435" spans="1:65" s="13" customFormat="1" ht="10.199999999999999">
      <c r="B435" s="207"/>
      <c r="C435" s="208"/>
      <c r="D435" s="188" t="s">
        <v>210</v>
      </c>
      <c r="E435" s="209" t="s">
        <v>31</v>
      </c>
      <c r="F435" s="210" t="s">
        <v>214</v>
      </c>
      <c r="G435" s="208"/>
      <c r="H435" s="209" t="s">
        <v>31</v>
      </c>
      <c r="I435" s="211"/>
      <c r="J435" s="208"/>
      <c r="K435" s="208"/>
      <c r="L435" s="212"/>
      <c r="M435" s="213"/>
      <c r="N435" s="214"/>
      <c r="O435" s="214"/>
      <c r="P435" s="214"/>
      <c r="Q435" s="214"/>
      <c r="R435" s="214"/>
      <c r="S435" s="214"/>
      <c r="T435" s="215"/>
      <c r="AT435" s="216" t="s">
        <v>210</v>
      </c>
      <c r="AU435" s="216" t="s">
        <v>85</v>
      </c>
      <c r="AV435" s="13" t="s">
        <v>83</v>
      </c>
      <c r="AW435" s="13" t="s">
        <v>38</v>
      </c>
      <c r="AX435" s="13" t="s">
        <v>76</v>
      </c>
      <c r="AY435" s="216" t="s">
        <v>152</v>
      </c>
    </row>
    <row r="436" spans="1:65" s="13" customFormat="1" ht="10.199999999999999">
      <c r="B436" s="207"/>
      <c r="C436" s="208"/>
      <c r="D436" s="188" t="s">
        <v>210</v>
      </c>
      <c r="E436" s="209" t="s">
        <v>31</v>
      </c>
      <c r="F436" s="210" t="s">
        <v>215</v>
      </c>
      <c r="G436" s="208"/>
      <c r="H436" s="209" t="s">
        <v>31</v>
      </c>
      <c r="I436" s="211"/>
      <c r="J436" s="208"/>
      <c r="K436" s="208"/>
      <c r="L436" s="212"/>
      <c r="M436" s="213"/>
      <c r="N436" s="214"/>
      <c r="O436" s="214"/>
      <c r="P436" s="214"/>
      <c r="Q436" s="214"/>
      <c r="R436" s="214"/>
      <c r="S436" s="214"/>
      <c r="T436" s="215"/>
      <c r="AT436" s="216" t="s">
        <v>210</v>
      </c>
      <c r="AU436" s="216" t="s">
        <v>85</v>
      </c>
      <c r="AV436" s="13" t="s">
        <v>83</v>
      </c>
      <c r="AW436" s="13" t="s">
        <v>38</v>
      </c>
      <c r="AX436" s="13" t="s">
        <v>76</v>
      </c>
      <c r="AY436" s="216" t="s">
        <v>152</v>
      </c>
    </row>
    <row r="437" spans="1:65" s="13" customFormat="1" ht="10.199999999999999">
      <c r="B437" s="207"/>
      <c r="C437" s="208"/>
      <c r="D437" s="188" t="s">
        <v>210</v>
      </c>
      <c r="E437" s="209" t="s">
        <v>31</v>
      </c>
      <c r="F437" s="210" t="s">
        <v>216</v>
      </c>
      <c r="G437" s="208"/>
      <c r="H437" s="209" t="s">
        <v>31</v>
      </c>
      <c r="I437" s="211"/>
      <c r="J437" s="208"/>
      <c r="K437" s="208"/>
      <c r="L437" s="212"/>
      <c r="M437" s="213"/>
      <c r="N437" s="214"/>
      <c r="O437" s="214"/>
      <c r="P437" s="214"/>
      <c r="Q437" s="214"/>
      <c r="R437" s="214"/>
      <c r="S437" s="214"/>
      <c r="T437" s="215"/>
      <c r="AT437" s="216" t="s">
        <v>210</v>
      </c>
      <c r="AU437" s="216" t="s">
        <v>85</v>
      </c>
      <c r="AV437" s="13" t="s">
        <v>83</v>
      </c>
      <c r="AW437" s="13" t="s">
        <v>38</v>
      </c>
      <c r="AX437" s="13" t="s">
        <v>76</v>
      </c>
      <c r="AY437" s="216" t="s">
        <v>152</v>
      </c>
    </row>
    <row r="438" spans="1:65" s="13" customFormat="1" ht="10.199999999999999">
      <c r="B438" s="207"/>
      <c r="C438" s="208"/>
      <c r="D438" s="188" t="s">
        <v>210</v>
      </c>
      <c r="E438" s="209" t="s">
        <v>31</v>
      </c>
      <c r="F438" s="210" t="s">
        <v>217</v>
      </c>
      <c r="G438" s="208"/>
      <c r="H438" s="209" t="s">
        <v>31</v>
      </c>
      <c r="I438" s="211"/>
      <c r="J438" s="208"/>
      <c r="K438" s="208"/>
      <c r="L438" s="212"/>
      <c r="M438" s="213"/>
      <c r="N438" s="214"/>
      <c r="O438" s="214"/>
      <c r="P438" s="214"/>
      <c r="Q438" s="214"/>
      <c r="R438" s="214"/>
      <c r="S438" s="214"/>
      <c r="T438" s="215"/>
      <c r="AT438" s="216" t="s">
        <v>210</v>
      </c>
      <c r="AU438" s="216" t="s">
        <v>85</v>
      </c>
      <c r="AV438" s="13" t="s">
        <v>83</v>
      </c>
      <c r="AW438" s="13" t="s">
        <v>38</v>
      </c>
      <c r="AX438" s="13" t="s">
        <v>76</v>
      </c>
      <c r="AY438" s="216" t="s">
        <v>152</v>
      </c>
    </row>
    <row r="439" spans="1:65" s="13" customFormat="1" ht="10.199999999999999">
      <c r="B439" s="207"/>
      <c r="C439" s="208"/>
      <c r="D439" s="188" t="s">
        <v>210</v>
      </c>
      <c r="E439" s="209" t="s">
        <v>31</v>
      </c>
      <c r="F439" s="210" t="s">
        <v>276</v>
      </c>
      <c r="G439" s="208"/>
      <c r="H439" s="209" t="s">
        <v>31</v>
      </c>
      <c r="I439" s="211"/>
      <c r="J439" s="208"/>
      <c r="K439" s="208"/>
      <c r="L439" s="212"/>
      <c r="M439" s="213"/>
      <c r="N439" s="214"/>
      <c r="O439" s="214"/>
      <c r="P439" s="214"/>
      <c r="Q439" s="214"/>
      <c r="R439" s="214"/>
      <c r="S439" s="214"/>
      <c r="T439" s="215"/>
      <c r="AT439" s="216" t="s">
        <v>210</v>
      </c>
      <c r="AU439" s="216" t="s">
        <v>85</v>
      </c>
      <c r="AV439" s="13" t="s">
        <v>83</v>
      </c>
      <c r="AW439" s="13" t="s">
        <v>38</v>
      </c>
      <c r="AX439" s="13" t="s">
        <v>76</v>
      </c>
      <c r="AY439" s="216" t="s">
        <v>152</v>
      </c>
    </row>
    <row r="440" spans="1:65" s="13" customFormat="1" ht="10.199999999999999">
      <c r="B440" s="207"/>
      <c r="C440" s="208"/>
      <c r="D440" s="188" t="s">
        <v>210</v>
      </c>
      <c r="E440" s="209" t="s">
        <v>31</v>
      </c>
      <c r="F440" s="210" t="s">
        <v>354</v>
      </c>
      <c r="G440" s="208"/>
      <c r="H440" s="209" t="s">
        <v>31</v>
      </c>
      <c r="I440" s="211"/>
      <c r="J440" s="208"/>
      <c r="K440" s="208"/>
      <c r="L440" s="212"/>
      <c r="M440" s="213"/>
      <c r="N440" s="214"/>
      <c r="O440" s="214"/>
      <c r="P440" s="214"/>
      <c r="Q440" s="214"/>
      <c r="R440" s="214"/>
      <c r="S440" s="214"/>
      <c r="T440" s="215"/>
      <c r="AT440" s="216" t="s">
        <v>210</v>
      </c>
      <c r="AU440" s="216" t="s">
        <v>85</v>
      </c>
      <c r="AV440" s="13" t="s">
        <v>83</v>
      </c>
      <c r="AW440" s="13" t="s">
        <v>38</v>
      </c>
      <c r="AX440" s="13" t="s">
        <v>76</v>
      </c>
      <c r="AY440" s="216" t="s">
        <v>152</v>
      </c>
    </row>
    <row r="441" spans="1:65" s="13" customFormat="1" ht="10.199999999999999">
      <c r="B441" s="207"/>
      <c r="C441" s="208"/>
      <c r="D441" s="188" t="s">
        <v>210</v>
      </c>
      <c r="E441" s="209" t="s">
        <v>31</v>
      </c>
      <c r="F441" s="210" t="s">
        <v>355</v>
      </c>
      <c r="G441" s="208"/>
      <c r="H441" s="209" t="s">
        <v>31</v>
      </c>
      <c r="I441" s="211"/>
      <c r="J441" s="208"/>
      <c r="K441" s="208"/>
      <c r="L441" s="212"/>
      <c r="M441" s="213"/>
      <c r="N441" s="214"/>
      <c r="O441" s="214"/>
      <c r="P441" s="214"/>
      <c r="Q441" s="214"/>
      <c r="R441" s="214"/>
      <c r="S441" s="214"/>
      <c r="T441" s="215"/>
      <c r="AT441" s="216" t="s">
        <v>210</v>
      </c>
      <c r="AU441" s="216" t="s">
        <v>85</v>
      </c>
      <c r="AV441" s="13" t="s">
        <v>83</v>
      </c>
      <c r="AW441" s="13" t="s">
        <v>38</v>
      </c>
      <c r="AX441" s="13" t="s">
        <v>76</v>
      </c>
      <c r="AY441" s="216" t="s">
        <v>152</v>
      </c>
    </row>
    <row r="442" spans="1:65" s="13" customFormat="1" ht="10.199999999999999">
      <c r="B442" s="207"/>
      <c r="C442" s="208"/>
      <c r="D442" s="188" t="s">
        <v>210</v>
      </c>
      <c r="E442" s="209" t="s">
        <v>31</v>
      </c>
      <c r="F442" s="210" t="s">
        <v>356</v>
      </c>
      <c r="G442" s="208"/>
      <c r="H442" s="209" t="s">
        <v>31</v>
      </c>
      <c r="I442" s="211"/>
      <c r="J442" s="208"/>
      <c r="K442" s="208"/>
      <c r="L442" s="212"/>
      <c r="M442" s="213"/>
      <c r="N442" s="214"/>
      <c r="O442" s="214"/>
      <c r="P442" s="214"/>
      <c r="Q442" s="214"/>
      <c r="R442" s="214"/>
      <c r="S442" s="214"/>
      <c r="T442" s="215"/>
      <c r="AT442" s="216" t="s">
        <v>210</v>
      </c>
      <c r="AU442" s="216" t="s">
        <v>85</v>
      </c>
      <c r="AV442" s="13" t="s">
        <v>83</v>
      </c>
      <c r="AW442" s="13" t="s">
        <v>38</v>
      </c>
      <c r="AX442" s="13" t="s">
        <v>76</v>
      </c>
      <c r="AY442" s="216" t="s">
        <v>152</v>
      </c>
    </row>
    <row r="443" spans="1:65" s="14" customFormat="1" ht="10.199999999999999">
      <c r="B443" s="217"/>
      <c r="C443" s="218"/>
      <c r="D443" s="188" t="s">
        <v>210</v>
      </c>
      <c r="E443" s="219" t="s">
        <v>31</v>
      </c>
      <c r="F443" s="220" t="s">
        <v>293</v>
      </c>
      <c r="G443" s="218"/>
      <c r="H443" s="221">
        <v>1</v>
      </c>
      <c r="I443" s="222"/>
      <c r="J443" s="218"/>
      <c r="K443" s="218"/>
      <c r="L443" s="223"/>
      <c r="M443" s="224"/>
      <c r="N443" s="225"/>
      <c r="O443" s="225"/>
      <c r="P443" s="225"/>
      <c r="Q443" s="225"/>
      <c r="R443" s="225"/>
      <c r="S443" s="225"/>
      <c r="T443" s="226"/>
      <c r="AT443" s="227" t="s">
        <v>210</v>
      </c>
      <c r="AU443" s="227" t="s">
        <v>85</v>
      </c>
      <c r="AV443" s="14" t="s">
        <v>85</v>
      </c>
      <c r="AW443" s="14" t="s">
        <v>38</v>
      </c>
      <c r="AX443" s="14" t="s">
        <v>76</v>
      </c>
      <c r="AY443" s="227" t="s">
        <v>152</v>
      </c>
    </row>
    <row r="444" spans="1:65" s="15" customFormat="1" ht="10.199999999999999">
      <c r="B444" s="228"/>
      <c r="C444" s="229"/>
      <c r="D444" s="188" t="s">
        <v>210</v>
      </c>
      <c r="E444" s="230" t="s">
        <v>31</v>
      </c>
      <c r="F444" s="231" t="s">
        <v>223</v>
      </c>
      <c r="G444" s="229"/>
      <c r="H444" s="232">
        <v>1</v>
      </c>
      <c r="I444" s="233"/>
      <c r="J444" s="229"/>
      <c r="K444" s="229"/>
      <c r="L444" s="234"/>
      <c r="M444" s="235"/>
      <c r="N444" s="236"/>
      <c r="O444" s="236"/>
      <c r="P444" s="236"/>
      <c r="Q444" s="236"/>
      <c r="R444" s="236"/>
      <c r="S444" s="236"/>
      <c r="T444" s="237"/>
      <c r="AT444" s="238" t="s">
        <v>210</v>
      </c>
      <c r="AU444" s="238" t="s">
        <v>85</v>
      </c>
      <c r="AV444" s="15" t="s">
        <v>157</v>
      </c>
      <c r="AW444" s="15" t="s">
        <v>38</v>
      </c>
      <c r="AX444" s="15" t="s">
        <v>83</v>
      </c>
      <c r="AY444" s="238" t="s">
        <v>152</v>
      </c>
    </row>
    <row r="445" spans="1:65" s="2" customFormat="1" ht="24.15" customHeight="1">
      <c r="A445" s="38"/>
      <c r="B445" s="39"/>
      <c r="C445" s="175" t="s">
        <v>357</v>
      </c>
      <c r="D445" s="175" t="s">
        <v>153</v>
      </c>
      <c r="E445" s="176" t="s">
        <v>358</v>
      </c>
      <c r="F445" s="177" t="s">
        <v>359</v>
      </c>
      <c r="G445" s="178" t="s">
        <v>360</v>
      </c>
      <c r="H445" s="179">
        <v>0.73099999999999998</v>
      </c>
      <c r="I445" s="180"/>
      <c r="J445" s="181">
        <f>ROUND(I445*H445,2)</f>
        <v>0</v>
      </c>
      <c r="K445" s="177" t="s">
        <v>31</v>
      </c>
      <c r="L445" s="43"/>
      <c r="M445" s="182" t="s">
        <v>31</v>
      </c>
      <c r="N445" s="183" t="s">
        <v>47</v>
      </c>
      <c r="O445" s="68"/>
      <c r="P445" s="184">
        <f>O445*H445</f>
        <v>0</v>
      </c>
      <c r="Q445" s="184">
        <v>0</v>
      </c>
      <c r="R445" s="184">
        <f>Q445*H445</f>
        <v>0</v>
      </c>
      <c r="S445" s="184">
        <v>0</v>
      </c>
      <c r="T445" s="185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186" t="s">
        <v>208</v>
      </c>
      <c r="AT445" s="186" t="s">
        <v>153</v>
      </c>
      <c r="AU445" s="186" t="s">
        <v>85</v>
      </c>
      <c r="AY445" s="20" t="s">
        <v>152</v>
      </c>
      <c r="BE445" s="187">
        <f>IF(N445="základní",J445,0)</f>
        <v>0</v>
      </c>
      <c r="BF445" s="187">
        <f>IF(N445="snížená",J445,0)</f>
        <v>0</v>
      </c>
      <c r="BG445" s="187">
        <f>IF(N445="zákl. přenesená",J445,0)</f>
        <v>0</v>
      </c>
      <c r="BH445" s="187">
        <f>IF(N445="sníž. přenesená",J445,0)</f>
        <v>0</v>
      </c>
      <c r="BI445" s="187">
        <f>IF(N445="nulová",J445,0)</f>
        <v>0</v>
      </c>
      <c r="BJ445" s="20" t="s">
        <v>83</v>
      </c>
      <c r="BK445" s="187">
        <f>ROUND(I445*H445,2)</f>
        <v>0</v>
      </c>
      <c r="BL445" s="20" t="s">
        <v>208</v>
      </c>
      <c r="BM445" s="186" t="s">
        <v>361</v>
      </c>
    </row>
    <row r="446" spans="1:65" s="11" customFormat="1" ht="22.8" customHeight="1">
      <c r="B446" s="161"/>
      <c r="C446" s="162"/>
      <c r="D446" s="163" t="s">
        <v>75</v>
      </c>
      <c r="E446" s="205" t="s">
        <v>362</v>
      </c>
      <c r="F446" s="205" t="s">
        <v>363</v>
      </c>
      <c r="G446" s="162"/>
      <c r="H446" s="162"/>
      <c r="I446" s="165"/>
      <c r="J446" s="206">
        <f>BK446</f>
        <v>0</v>
      </c>
      <c r="K446" s="162"/>
      <c r="L446" s="167"/>
      <c r="M446" s="168"/>
      <c r="N446" s="169"/>
      <c r="O446" s="169"/>
      <c r="P446" s="170">
        <f>SUM(P447:P548)</f>
        <v>0</v>
      </c>
      <c r="Q446" s="169"/>
      <c r="R446" s="170">
        <f>SUM(R447:R548)</f>
        <v>0</v>
      </c>
      <c r="S446" s="169"/>
      <c r="T446" s="171">
        <f>SUM(T447:T548)</f>
        <v>0</v>
      </c>
      <c r="AR446" s="172" t="s">
        <v>85</v>
      </c>
      <c r="AT446" s="173" t="s">
        <v>75</v>
      </c>
      <c r="AU446" s="173" t="s">
        <v>83</v>
      </c>
      <c r="AY446" s="172" t="s">
        <v>152</v>
      </c>
      <c r="BK446" s="174">
        <f>SUM(BK447:BK548)</f>
        <v>0</v>
      </c>
    </row>
    <row r="447" spans="1:65" s="2" customFormat="1" ht="16.5" customHeight="1">
      <c r="A447" s="38"/>
      <c r="B447" s="39"/>
      <c r="C447" s="175" t="s">
        <v>364</v>
      </c>
      <c r="D447" s="175" t="s">
        <v>153</v>
      </c>
      <c r="E447" s="176" t="s">
        <v>365</v>
      </c>
      <c r="F447" s="177" t="s">
        <v>366</v>
      </c>
      <c r="G447" s="178" t="s">
        <v>207</v>
      </c>
      <c r="H447" s="179">
        <v>15</v>
      </c>
      <c r="I447" s="180"/>
      <c r="J447" s="181">
        <f>ROUND(I447*H447,2)</f>
        <v>0</v>
      </c>
      <c r="K447" s="177" t="s">
        <v>31</v>
      </c>
      <c r="L447" s="43"/>
      <c r="M447" s="182" t="s">
        <v>31</v>
      </c>
      <c r="N447" s="183" t="s">
        <v>47</v>
      </c>
      <c r="O447" s="68"/>
      <c r="P447" s="184">
        <f>O447*H447</f>
        <v>0</v>
      </c>
      <c r="Q447" s="184">
        <v>0</v>
      </c>
      <c r="R447" s="184">
        <f>Q447*H447</f>
        <v>0</v>
      </c>
      <c r="S447" s="184">
        <v>0</v>
      </c>
      <c r="T447" s="185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186" t="s">
        <v>208</v>
      </c>
      <c r="AT447" s="186" t="s">
        <v>153</v>
      </c>
      <c r="AU447" s="186" t="s">
        <v>85</v>
      </c>
      <c r="AY447" s="20" t="s">
        <v>152</v>
      </c>
      <c r="BE447" s="187">
        <f>IF(N447="základní",J447,0)</f>
        <v>0</v>
      </c>
      <c r="BF447" s="187">
        <f>IF(N447="snížená",J447,0)</f>
        <v>0</v>
      </c>
      <c r="BG447" s="187">
        <f>IF(N447="zákl. přenesená",J447,0)</f>
        <v>0</v>
      </c>
      <c r="BH447" s="187">
        <f>IF(N447="sníž. přenesená",J447,0)</f>
        <v>0</v>
      </c>
      <c r="BI447" s="187">
        <f>IF(N447="nulová",J447,0)</f>
        <v>0</v>
      </c>
      <c r="BJ447" s="20" t="s">
        <v>83</v>
      </c>
      <c r="BK447" s="187">
        <f>ROUND(I447*H447,2)</f>
        <v>0</v>
      </c>
      <c r="BL447" s="20" t="s">
        <v>208</v>
      </c>
      <c r="BM447" s="186" t="s">
        <v>367</v>
      </c>
    </row>
    <row r="448" spans="1:65" s="13" customFormat="1" ht="20.399999999999999">
      <c r="B448" s="207"/>
      <c r="C448" s="208"/>
      <c r="D448" s="188" t="s">
        <v>210</v>
      </c>
      <c r="E448" s="209" t="s">
        <v>31</v>
      </c>
      <c r="F448" s="210" t="s">
        <v>211</v>
      </c>
      <c r="G448" s="208"/>
      <c r="H448" s="209" t="s">
        <v>31</v>
      </c>
      <c r="I448" s="211"/>
      <c r="J448" s="208"/>
      <c r="K448" s="208"/>
      <c r="L448" s="212"/>
      <c r="M448" s="213"/>
      <c r="N448" s="214"/>
      <c r="O448" s="214"/>
      <c r="P448" s="214"/>
      <c r="Q448" s="214"/>
      <c r="R448" s="214"/>
      <c r="S448" s="214"/>
      <c r="T448" s="215"/>
      <c r="AT448" s="216" t="s">
        <v>210</v>
      </c>
      <c r="AU448" s="216" t="s">
        <v>85</v>
      </c>
      <c r="AV448" s="13" t="s">
        <v>83</v>
      </c>
      <c r="AW448" s="13" t="s">
        <v>38</v>
      </c>
      <c r="AX448" s="13" t="s">
        <v>76</v>
      </c>
      <c r="AY448" s="216" t="s">
        <v>152</v>
      </c>
    </row>
    <row r="449" spans="1:65" s="13" customFormat="1" ht="10.199999999999999">
      <c r="B449" s="207"/>
      <c r="C449" s="208"/>
      <c r="D449" s="188" t="s">
        <v>210</v>
      </c>
      <c r="E449" s="209" t="s">
        <v>31</v>
      </c>
      <c r="F449" s="210" t="s">
        <v>212</v>
      </c>
      <c r="G449" s="208"/>
      <c r="H449" s="209" t="s">
        <v>31</v>
      </c>
      <c r="I449" s="211"/>
      <c r="J449" s="208"/>
      <c r="K449" s="208"/>
      <c r="L449" s="212"/>
      <c r="M449" s="213"/>
      <c r="N449" s="214"/>
      <c r="O449" s="214"/>
      <c r="P449" s="214"/>
      <c r="Q449" s="214"/>
      <c r="R449" s="214"/>
      <c r="S449" s="214"/>
      <c r="T449" s="215"/>
      <c r="AT449" s="216" t="s">
        <v>210</v>
      </c>
      <c r="AU449" s="216" t="s">
        <v>85</v>
      </c>
      <c r="AV449" s="13" t="s">
        <v>83</v>
      </c>
      <c r="AW449" s="13" t="s">
        <v>38</v>
      </c>
      <c r="AX449" s="13" t="s">
        <v>76</v>
      </c>
      <c r="AY449" s="216" t="s">
        <v>152</v>
      </c>
    </row>
    <row r="450" spans="1:65" s="13" customFormat="1" ht="10.199999999999999">
      <c r="B450" s="207"/>
      <c r="C450" s="208"/>
      <c r="D450" s="188" t="s">
        <v>210</v>
      </c>
      <c r="E450" s="209" t="s">
        <v>31</v>
      </c>
      <c r="F450" s="210" t="s">
        <v>213</v>
      </c>
      <c r="G450" s="208"/>
      <c r="H450" s="209" t="s">
        <v>31</v>
      </c>
      <c r="I450" s="211"/>
      <c r="J450" s="208"/>
      <c r="K450" s="208"/>
      <c r="L450" s="212"/>
      <c r="M450" s="213"/>
      <c r="N450" s="214"/>
      <c r="O450" s="214"/>
      <c r="P450" s="214"/>
      <c r="Q450" s="214"/>
      <c r="R450" s="214"/>
      <c r="S450" s="214"/>
      <c r="T450" s="215"/>
      <c r="AT450" s="216" t="s">
        <v>210</v>
      </c>
      <c r="AU450" s="216" t="s">
        <v>85</v>
      </c>
      <c r="AV450" s="13" t="s">
        <v>83</v>
      </c>
      <c r="AW450" s="13" t="s">
        <v>38</v>
      </c>
      <c r="AX450" s="13" t="s">
        <v>76</v>
      </c>
      <c r="AY450" s="216" t="s">
        <v>152</v>
      </c>
    </row>
    <row r="451" spans="1:65" s="13" customFormat="1" ht="10.199999999999999">
      <c r="B451" s="207"/>
      <c r="C451" s="208"/>
      <c r="D451" s="188" t="s">
        <v>210</v>
      </c>
      <c r="E451" s="209" t="s">
        <v>31</v>
      </c>
      <c r="F451" s="210" t="s">
        <v>214</v>
      </c>
      <c r="G451" s="208"/>
      <c r="H451" s="209" t="s">
        <v>31</v>
      </c>
      <c r="I451" s="211"/>
      <c r="J451" s="208"/>
      <c r="K451" s="208"/>
      <c r="L451" s="212"/>
      <c r="M451" s="213"/>
      <c r="N451" s="214"/>
      <c r="O451" s="214"/>
      <c r="P451" s="214"/>
      <c r="Q451" s="214"/>
      <c r="R451" s="214"/>
      <c r="S451" s="214"/>
      <c r="T451" s="215"/>
      <c r="AT451" s="216" t="s">
        <v>210</v>
      </c>
      <c r="AU451" s="216" t="s">
        <v>85</v>
      </c>
      <c r="AV451" s="13" t="s">
        <v>83</v>
      </c>
      <c r="AW451" s="13" t="s">
        <v>38</v>
      </c>
      <c r="AX451" s="13" t="s">
        <v>76</v>
      </c>
      <c r="AY451" s="216" t="s">
        <v>152</v>
      </c>
    </row>
    <row r="452" spans="1:65" s="13" customFormat="1" ht="10.199999999999999">
      <c r="B452" s="207"/>
      <c r="C452" s="208"/>
      <c r="D452" s="188" t="s">
        <v>210</v>
      </c>
      <c r="E452" s="209" t="s">
        <v>31</v>
      </c>
      <c r="F452" s="210" t="s">
        <v>215</v>
      </c>
      <c r="G452" s="208"/>
      <c r="H452" s="209" t="s">
        <v>31</v>
      </c>
      <c r="I452" s="211"/>
      <c r="J452" s="208"/>
      <c r="K452" s="208"/>
      <c r="L452" s="212"/>
      <c r="M452" s="213"/>
      <c r="N452" s="214"/>
      <c r="O452" s="214"/>
      <c r="P452" s="214"/>
      <c r="Q452" s="214"/>
      <c r="R452" s="214"/>
      <c r="S452" s="214"/>
      <c r="T452" s="215"/>
      <c r="AT452" s="216" t="s">
        <v>210</v>
      </c>
      <c r="AU452" s="216" t="s">
        <v>85</v>
      </c>
      <c r="AV452" s="13" t="s">
        <v>83</v>
      </c>
      <c r="AW452" s="13" t="s">
        <v>38</v>
      </c>
      <c r="AX452" s="13" t="s">
        <v>76</v>
      </c>
      <c r="AY452" s="216" t="s">
        <v>152</v>
      </c>
    </row>
    <row r="453" spans="1:65" s="13" customFormat="1" ht="10.199999999999999">
      <c r="B453" s="207"/>
      <c r="C453" s="208"/>
      <c r="D453" s="188" t="s">
        <v>210</v>
      </c>
      <c r="E453" s="209" t="s">
        <v>31</v>
      </c>
      <c r="F453" s="210" t="s">
        <v>216</v>
      </c>
      <c r="G453" s="208"/>
      <c r="H453" s="209" t="s">
        <v>31</v>
      </c>
      <c r="I453" s="211"/>
      <c r="J453" s="208"/>
      <c r="K453" s="208"/>
      <c r="L453" s="212"/>
      <c r="M453" s="213"/>
      <c r="N453" s="214"/>
      <c r="O453" s="214"/>
      <c r="P453" s="214"/>
      <c r="Q453" s="214"/>
      <c r="R453" s="214"/>
      <c r="S453" s="214"/>
      <c r="T453" s="215"/>
      <c r="AT453" s="216" t="s">
        <v>210</v>
      </c>
      <c r="AU453" s="216" t="s">
        <v>85</v>
      </c>
      <c r="AV453" s="13" t="s">
        <v>83</v>
      </c>
      <c r="AW453" s="13" t="s">
        <v>38</v>
      </c>
      <c r="AX453" s="13" t="s">
        <v>76</v>
      </c>
      <c r="AY453" s="216" t="s">
        <v>152</v>
      </c>
    </row>
    <row r="454" spans="1:65" s="13" customFormat="1" ht="10.199999999999999">
      <c r="B454" s="207"/>
      <c r="C454" s="208"/>
      <c r="D454" s="188" t="s">
        <v>210</v>
      </c>
      <c r="E454" s="209" t="s">
        <v>31</v>
      </c>
      <c r="F454" s="210" t="s">
        <v>217</v>
      </c>
      <c r="G454" s="208"/>
      <c r="H454" s="209" t="s">
        <v>31</v>
      </c>
      <c r="I454" s="211"/>
      <c r="J454" s="208"/>
      <c r="K454" s="208"/>
      <c r="L454" s="212"/>
      <c r="M454" s="213"/>
      <c r="N454" s="214"/>
      <c r="O454" s="214"/>
      <c r="P454" s="214"/>
      <c r="Q454" s="214"/>
      <c r="R454" s="214"/>
      <c r="S454" s="214"/>
      <c r="T454" s="215"/>
      <c r="AT454" s="216" t="s">
        <v>210</v>
      </c>
      <c r="AU454" s="216" t="s">
        <v>85</v>
      </c>
      <c r="AV454" s="13" t="s">
        <v>83</v>
      </c>
      <c r="AW454" s="13" t="s">
        <v>38</v>
      </c>
      <c r="AX454" s="13" t="s">
        <v>76</v>
      </c>
      <c r="AY454" s="216" t="s">
        <v>152</v>
      </c>
    </row>
    <row r="455" spans="1:65" s="13" customFormat="1" ht="10.199999999999999">
      <c r="B455" s="207"/>
      <c r="C455" s="208"/>
      <c r="D455" s="188" t="s">
        <v>210</v>
      </c>
      <c r="E455" s="209" t="s">
        <v>31</v>
      </c>
      <c r="F455" s="210" t="s">
        <v>218</v>
      </c>
      <c r="G455" s="208"/>
      <c r="H455" s="209" t="s">
        <v>31</v>
      </c>
      <c r="I455" s="211"/>
      <c r="J455" s="208"/>
      <c r="K455" s="208"/>
      <c r="L455" s="212"/>
      <c r="M455" s="213"/>
      <c r="N455" s="214"/>
      <c r="O455" s="214"/>
      <c r="P455" s="214"/>
      <c r="Q455" s="214"/>
      <c r="R455" s="214"/>
      <c r="S455" s="214"/>
      <c r="T455" s="215"/>
      <c r="AT455" s="216" t="s">
        <v>210</v>
      </c>
      <c r="AU455" s="216" t="s">
        <v>85</v>
      </c>
      <c r="AV455" s="13" t="s">
        <v>83</v>
      </c>
      <c r="AW455" s="13" t="s">
        <v>38</v>
      </c>
      <c r="AX455" s="13" t="s">
        <v>76</v>
      </c>
      <c r="AY455" s="216" t="s">
        <v>152</v>
      </c>
    </row>
    <row r="456" spans="1:65" s="13" customFormat="1" ht="10.199999999999999">
      <c r="B456" s="207"/>
      <c r="C456" s="208"/>
      <c r="D456" s="188" t="s">
        <v>210</v>
      </c>
      <c r="E456" s="209" t="s">
        <v>31</v>
      </c>
      <c r="F456" s="210" t="s">
        <v>219</v>
      </c>
      <c r="G456" s="208"/>
      <c r="H456" s="209" t="s">
        <v>31</v>
      </c>
      <c r="I456" s="211"/>
      <c r="J456" s="208"/>
      <c r="K456" s="208"/>
      <c r="L456" s="212"/>
      <c r="M456" s="213"/>
      <c r="N456" s="214"/>
      <c r="O456" s="214"/>
      <c r="P456" s="214"/>
      <c r="Q456" s="214"/>
      <c r="R456" s="214"/>
      <c r="S456" s="214"/>
      <c r="T456" s="215"/>
      <c r="AT456" s="216" t="s">
        <v>210</v>
      </c>
      <c r="AU456" s="216" t="s">
        <v>85</v>
      </c>
      <c r="AV456" s="13" t="s">
        <v>83</v>
      </c>
      <c r="AW456" s="13" t="s">
        <v>38</v>
      </c>
      <c r="AX456" s="13" t="s">
        <v>76</v>
      </c>
      <c r="AY456" s="216" t="s">
        <v>152</v>
      </c>
    </row>
    <row r="457" spans="1:65" s="13" customFormat="1" ht="10.199999999999999">
      <c r="B457" s="207"/>
      <c r="C457" s="208"/>
      <c r="D457" s="188" t="s">
        <v>210</v>
      </c>
      <c r="E457" s="209" t="s">
        <v>31</v>
      </c>
      <c r="F457" s="210" t="s">
        <v>368</v>
      </c>
      <c r="G457" s="208"/>
      <c r="H457" s="209" t="s">
        <v>31</v>
      </c>
      <c r="I457" s="211"/>
      <c r="J457" s="208"/>
      <c r="K457" s="208"/>
      <c r="L457" s="212"/>
      <c r="M457" s="213"/>
      <c r="N457" s="214"/>
      <c r="O457" s="214"/>
      <c r="P457" s="214"/>
      <c r="Q457" s="214"/>
      <c r="R457" s="214"/>
      <c r="S457" s="214"/>
      <c r="T457" s="215"/>
      <c r="AT457" s="216" t="s">
        <v>210</v>
      </c>
      <c r="AU457" s="216" t="s">
        <v>85</v>
      </c>
      <c r="AV457" s="13" t="s">
        <v>83</v>
      </c>
      <c r="AW457" s="13" t="s">
        <v>38</v>
      </c>
      <c r="AX457" s="13" t="s">
        <v>76</v>
      </c>
      <c r="AY457" s="216" t="s">
        <v>152</v>
      </c>
    </row>
    <row r="458" spans="1:65" s="13" customFormat="1" ht="10.199999999999999">
      <c r="B458" s="207"/>
      <c r="C458" s="208"/>
      <c r="D458" s="188" t="s">
        <v>210</v>
      </c>
      <c r="E458" s="209" t="s">
        <v>31</v>
      </c>
      <c r="F458" s="210" t="s">
        <v>369</v>
      </c>
      <c r="G458" s="208"/>
      <c r="H458" s="209" t="s">
        <v>31</v>
      </c>
      <c r="I458" s="211"/>
      <c r="J458" s="208"/>
      <c r="K458" s="208"/>
      <c r="L458" s="212"/>
      <c r="M458" s="213"/>
      <c r="N458" s="214"/>
      <c r="O458" s="214"/>
      <c r="P458" s="214"/>
      <c r="Q458" s="214"/>
      <c r="R458" s="214"/>
      <c r="S458" s="214"/>
      <c r="T458" s="215"/>
      <c r="AT458" s="216" t="s">
        <v>210</v>
      </c>
      <c r="AU458" s="216" t="s">
        <v>85</v>
      </c>
      <c r="AV458" s="13" t="s">
        <v>83</v>
      </c>
      <c r="AW458" s="13" t="s">
        <v>38</v>
      </c>
      <c r="AX458" s="13" t="s">
        <v>76</v>
      </c>
      <c r="AY458" s="216" t="s">
        <v>152</v>
      </c>
    </row>
    <row r="459" spans="1:65" s="14" customFormat="1" ht="10.199999999999999">
      <c r="B459" s="217"/>
      <c r="C459" s="218"/>
      <c r="D459" s="188" t="s">
        <v>210</v>
      </c>
      <c r="E459" s="219" t="s">
        <v>31</v>
      </c>
      <c r="F459" s="220" t="s">
        <v>253</v>
      </c>
      <c r="G459" s="218"/>
      <c r="H459" s="221">
        <v>15</v>
      </c>
      <c r="I459" s="222"/>
      <c r="J459" s="218"/>
      <c r="K459" s="218"/>
      <c r="L459" s="223"/>
      <c r="M459" s="224"/>
      <c r="N459" s="225"/>
      <c r="O459" s="225"/>
      <c r="P459" s="225"/>
      <c r="Q459" s="225"/>
      <c r="R459" s="225"/>
      <c r="S459" s="225"/>
      <c r="T459" s="226"/>
      <c r="AT459" s="227" t="s">
        <v>210</v>
      </c>
      <c r="AU459" s="227" t="s">
        <v>85</v>
      </c>
      <c r="AV459" s="14" t="s">
        <v>85</v>
      </c>
      <c r="AW459" s="14" t="s">
        <v>38</v>
      </c>
      <c r="AX459" s="14" t="s">
        <v>76</v>
      </c>
      <c r="AY459" s="227" t="s">
        <v>152</v>
      </c>
    </row>
    <row r="460" spans="1:65" s="15" customFormat="1" ht="10.199999999999999">
      <c r="B460" s="228"/>
      <c r="C460" s="229"/>
      <c r="D460" s="188" t="s">
        <v>210</v>
      </c>
      <c r="E460" s="230" t="s">
        <v>31</v>
      </c>
      <c r="F460" s="231" t="s">
        <v>223</v>
      </c>
      <c r="G460" s="229"/>
      <c r="H460" s="232">
        <v>15</v>
      </c>
      <c r="I460" s="233"/>
      <c r="J460" s="229"/>
      <c r="K460" s="229"/>
      <c r="L460" s="234"/>
      <c r="M460" s="235"/>
      <c r="N460" s="236"/>
      <c r="O460" s="236"/>
      <c r="P460" s="236"/>
      <c r="Q460" s="236"/>
      <c r="R460" s="236"/>
      <c r="S460" s="236"/>
      <c r="T460" s="237"/>
      <c r="AT460" s="238" t="s">
        <v>210</v>
      </c>
      <c r="AU460" s="238" t="s">
        <v>85</v>
      </c>
      <c r="AV460" s="15" t="s">
        <v>157</v>
      </c>
      <c r="AW460" s="15" t="s">
        <v>38</v>
      </c>
      <c r="AX460" s="15" t="s">
        <v>83</v>
      </c>
      <c r="AY460" s="238" t="s">
        <v>152</v>
      </c>
    </row>
    <row r="461" spans="1:65" s="2" customFormat="1" ht="16.5" customHeight="1">
      <c r="A461" s="38"/>
      <c r="B461" s="39"/>
      <c r="C461" s="239" t="s">
        <v>370</v>
      </c>
      <c r="D461" s="239" t="s">
        <v>224</v>
      </c>
      <c r="E461" s="240" t="s">
        <v>371</v>
      </c>
      <c r="F461" s="241" t="s">
        <v>372</v>
      </c>
      <c r="G461" s="242" t="s">
        <v>207</v>
      </c>
      <c r="H461" s="243">
        <v>15</v>
      </c>
      <c r="I461" s="244"/>
      <c r="J461" s="245">
        <f>ROUND(I461*H461,2)</f>
        <v>0</v>
      </c>
      <c r="K461" s="241" t="s">
        <v>31</v>
      </c>
      <c r="L461" s="246"/>
      <c r="M461" s="247" t="s">
        <v>31</v>
      </c>
      <c r="N461" s="248" t="s">
        <v>47</v>
      </c>
      <c r="O461" s="68"/>
      <c r="P461" s="184">
        <f>O461*H461</f>
        <v>0</v>
      </c>
      <c r="Q461" s="184">
        <v>0</v>
      </c>
      <c r="R461" s="184">
        <f>Q461*H461</f>
        <v>0</v>
      </c>
      <c r="S461" s="184">
        <v>0</v>
      </c>
      <c r="T461" s="185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186" t="s">
        <v>227</v>
      </c>
      <c r="AT461" s="186" t="s">
        <v>224</v>
      </c>
      <c r="AU461" s="186" t="s">
        <v>85</v>
      </c>
      <c r="AY461" s="20" t="s">
        <v>152</v>
      </c>
      <c r="BE461" s="187">
        <f>IF(N461="základní",J461,0)</f>
        <v>0</v>
      </c>
      <c r="BF461" s="187">
        <f>IF(N461="snížená",J461,0)</f>
        <v>0</v>
      </c>
      <c r="BG461" s="187">
        <f>IF(N461="zákl. přenesená",J461,0)</f>
        <v>0</v>
      </c>
      <c r="BH461" s="187">
        <f>IF(N461="sníž. přenesená",J461,0)</f>
        <v>0</v>
      </c>
      <c r="BI461" s="187">
        <f>IF(N461="nulová",J461,0)</f>
        <v>0</v>
      </c>
      <c r="BJ461" s="20" t="s">
        <v>83</v>
      </c>
      <c r="BK461" s="187">
        <f>ROUND(I461*H461,2)</f>
        <v>0</v>
      </c>
      <c r="BL461" s="20" t="s">
        <v>208</v>
      </c>
      <c r="BM461" s="186" t="s">
        <v>373</v>
      </c>
    </row>
    <row r="462" spans="1:65" s="13" customFormat="1" ht="20.399999999999999">
      <c r="B462" s="207"/>
      <c r="C462" s="208"/>
      <c r="D462" s="188" t="s">
        <v>210</v>
      </c>
      <c r="E462" s="209" t="s">
        <v>31</v>
      </c>
      <c r="F462" s="210" t="s">
        <v>211</v>
      </c>
      <c r="G462" s="208"/>
      <c r="H462" s="209" t="s">
        <v>31</v>
      </c>
      <c r="I462" s="211"/>
      <c r="J462" s="208"/>
      <c r="K462" s="208"/>
      <c r="L462" s="212"/>
      <c r="M462" s="213"/>
      <c r="N462" s="214"/>
      <c r="O462" s="214"/>
      <c r="P462" s="214"/>
      <c r="Q462" s="214"/>
      <c r="R462" s="214"/>
      <c r="S462" s="214"/>
      <c r="T462" s="215"/>
      <c r="AT462" s="216" t="s">
        <v>210</v>
      </c>
      <c r="AU462" s="216" t="s">
        <v>85</v>
      </c>
      <c r="AV462" s="13" t="s">
        <v>83</v>
      </c>
      <c r="AW462" s="13" t="s">
        <v>38</v>
      </c>
      <c r="AX462" s="13" t="s">
        <v>76</v>
      </c>
      <c r="AY462" s="216" t="s">
        <v>152</v>
      </c>
    </row>
    <row r="463" spans="1:65" s="13" customFormat="1" ht="10.199999999999999">
      <c r="B463" s="207"/>
      <c r="C463" s="208"/>
      <c r="D463" s="188" t="s">
        <v>210</v>
      </c>
      <c r="E463" s="209" t="s">
        <v>31</v>
      </c>
      <c r="F463" s="210" t="s">
        <v>212</v>
      </c>
      <c r="G463" s="208"/>
      <c r="H463" s="209" t="s">
        <v>31</v>
      </c>
      <c r="I463" s="211"/>
      <c r="J463" s="208"/>
      <c r="K463" s="208"/>
      <c r="L463" s="212"/>
      <c r="M463" s="213"/>
      <c r="N463" s="214"/>
      <c r="O463" s="214"/>
      <c r="P463" s="214"/>
      <c r="Q463" s="214"/>
      <c r="R463" s="214"/>
      <c r="S463" s="214"/>
      <c r="T463" s="215"/>
      <c r="AT463" s="216" t="s">
        <v>210</v>
      </c>
      <c r="AU463" s="216" t="s">
        <v>85</v>
      </c>
      <c r="AV463" s="13" t="s">
        <v>83</v>
      </c>
      <c r="AW463" s="13" t="s">
        <v>38</v>
      </c>
      <c r="AX463" s="13" t="s">
        <v>76</v>
      </c>
      <c r="AY463" s="216" t="s">
        <v>152</v>
      </c>
    </row>
    <row r="464" spans="1:65" s="13" customFormat="1" ht="10.199999999999999">
      <c r="B464" s="207"/>
      <c r="C464" s="208"/>
      <c r="D464" s="188" t="s">
        <v>210</v>
      </c>
      <c r="E464" s="209" t="s">
        <v>31</v>
      </c>
      <c r="F464" s="210" t="s">
        <v>213</v>
      </c>
      <c r="G464" s="208"/>
      <c r="H464" s="209" t="s">
        <v>31</v>
      </c>
      <c r="I464" s="211"/>
      <c r="J464" s="208"/>
      <c r="K464" s="208"/>
      <c r="L464" s="212"/>
      <c r="M464" s="213"/>
      <c r="N464" s="214"/>
      <c r="O464" s="214"/>
      <c r="P464" s="214"/>
      <c r="Q464" s="214"/>
      <c r="R464" s="214"/>
      <c r="S464" s="214"/>
      <c r="T464" s="215"/>
      <c r="AT464" s="216" t="s">
        <v>210</v>
      </c>
      <c r="AU464" s="216" t="s">
        <v>85</v>
      </c>
      <c r="AV464" s="13" t="s">
        <v>83</v>
      </c>
      <c r="AW464" s="13" t="s">
        <v>38</v>
      </c>
      <c r="AX464" s="13" t="s">
        <v>76</v>
      </c>
      <c r="AY464" s="216" t="s">
        <v>152</v>
      </c>
    </row>
    <row r="465" spans="1:65" s="13" customFormat="1" ht="10.199999999999999">
      <c r="B465" s="207"/>
      <c r="C465" s="208"/>
      <c r="D465" s="188" t="s">
        <v>210</v>
      </c>
      <c r="E465" s="209" t="s">
        <v>31</v>
      </c>
      <c r="F465" s="210" t="s">
        <v>214</v>
      </c>
      <c r="G465" s="208"/>
      <c r="H465" s="209" t="s">
        <v>31</v>
      </c>
      <c r="I465" s="211"/>
      <c r="J465" s="208"/>
      <c r="K465" s="208"/>
      <c r="L465" s="212"/>
      <c r="M465" s="213"/>
      <c r="N465" s="214"/>
      <c r="O465" s="214"/>
      <c r="P465" s="214"/>
      <c r="Q465" s="214"/>
      <c r="R465" s="214"/>
      <c r="S465" s="214"/>
      <c r="T465" s="215"/>
      <c r="AT465" s="216" t="s">
        <v>210</v>
      </c>
      <c r="AU465" s="216" t="s">
        <v>85</v>
      </c>
      <c r="AV465" s="13" t="s">
        <v>83</v>
      </c>
      <c r="AW465" s="13" t="s">
        <v>38</v>
      </c>
      <c r="AX465" s="13" t="s">
        <v>76</v>
      </c>
      <c r="AY465" s="216" t="s">
        <v>152</v>
      </c>
    </row>
    <row r="466" spans="1:65" s="13" customFormat="1" ht="10.199999999999999">
      <c r="B466" s="207"/>
      <c r="C466" s="208"/>
      <c r="D466" s="188" t="s">
        <v>210</v>
      </c>
      <c r="E466" s="209" t="s">
        <v>31</v>
      </c>
      <c r="F466" s="210" t="s">
        <v>215</v>
      </c>
      <c r="G466" s="208"/>
      <c r="H466" s="209" t="s">
        <v>31</v>
      </c>
      <c r="I466" s="211"/>
      <c r="J466" s="208"/>
      <c r="K466" s="208"/>
      <c r="L466" s="212"/>
      <c r="M466" s="213"/>
      <c r="N466" s="214"/>
      <c r="O466" s="214"/>
      <c r="P466" s="214"/>
      <c r="Q466" s="214"/>
      <c r="R466" s="214"/>
      <c r="S466" s="214"/>
      <c r="T466" s="215"/>
      <c r="AT466" s="216" t="s">
        <v>210</v>
      </c>
      <c r="AU466" s="216" t="s">
        <v>85</v>
      </c>
      <c r="AV466" s="13" t="s">
        <v>83</v>
      </c>
      <c r="AW466" s="13" t="s">
        <v>38</v>
      </c>
      <c r="AX466" s="13" t="s">
        <v>76</v>
      </c>
      <c r="AY466" s="216" t="s">
        <v>152</v>
      </c>
    </row>
    <row r="467" spans="1:65" s="13" customFormat="1" ht="10.199999999999999">
      <c r="B467" s="207"/>
      <c r="C467" s="208"/>
      <c r="D467" s="188" t="s">
        <v>210</v>
      </c>
      <c r="E467" s="209" t="s">
        <v>31</v>
      </c>
      <c r="F467" s="210" t="s">
        <v>216</v>
      </c>
      <c r="G467" s="208"/>
      <c r="H467" s="209" t="s">
        <v>31</v>
      </c>
      <c r="I467" s="211"/>
      <c r="J467" s="208"/>
      <c r="K467" s="208"/>
      <c r="L467" s="212"/>
      <c r="M467" s="213"/>
      <c r="N467" s="214"/>
      <c r="O467" s="214"/>
      <c r="P467" s="214"/>
      <c r="Q467" s="214"/>
      <c r="R467" s="214"/>
      <c r="S467" s="214"/>
      <c r="T467" s="215"/>
      <c r="AT467" s="216" t="s">
        <v>210</v>
      </c>
      <c r="AU467" s="216" t="s">
        <v>85</v>
      </c>
      <c r="AV467" s="13" t="s">
        <v>83</v>
      </c>
      <c r="AW467" s="13" t="s">
        <v>38</v>
      </c>
      <c r="AX467" s="13" t="s">
        <v>76</v>
      </c>
      <c r="AY467" s="216" t="s">
        <v>152</v>
      </c>
    </row>
    <row r="468" spans="1:65" s="13" customFormat="1" ht="10.199999999999999">
      <c r="B468" s="207"/>
      <c r="C468" s="208"/>
      <c r="D468" s="188" t="s">
        <v>210</v>
      </c>
      <c r="E468" s="209" t="s">
        <v>31</v>
      </c>
      <c r="F468" s="210" t="s">
        <v>217</v>
      </c>
      <c r="G468" s="208"/>
      <c r="H468" s="209" t="s">
        <v>31</v>
      </c>
      <c r="I468" s="211"/>
      <c r="J468" s="208"/>
      <c r="K468" s="208"/>
      <c r="L468" s="212"/>
      <c r="M468" s="213"/>
      <c r="N468" s="214"/>
      <c r="O468" s="214"/>
      <c r="P468" s="214"/>
      <c r="Q468" s="214"/>
      <c r="R468" s="214"/>
      <c r="S468" s="214"/>
      <c r="T468" s="215"/>
      <c r="AT468" s="216" t="s">
        <v>210</v>
      </c>
      <c r="AU468" s="216" t="s">
        <v>85</v>
      </c>
      <c r="AV468" s="13" t="s">
        <v>83</v>
      </c>
      <c r="AW468" s="13" t="s">
        <v>38</v>
      </c>
      <c r="AX468" s="13" t="s">
        <v>76</v>
      </c>
      <c r="AY468" s="216" t="s">
        <v>152</v>
      </c>
    </row>
    <row r="469" spans="1:65" s="13" customFormat="1" ht="10.199999999999999">
      <c r="B469" s="207"/>
      <c r="C469" s="208"/>
      <c r="D469" s="188" t="s">
        <v>210</v>
      </c>
      <c r="E469" s="209" t="s">
        <v>31</v>
      </c>
      <c r="F469" s="210" t="s">
        <v>229</v>
      </c>
      <c r="G469" s="208"/>
      <c r="H469" s="209" t="s">
        <v>31</v>
      </c>
      <c r="I469" s="211"/>
      <c r="J469" s="208"/>
      <c r="K469" s="208"/>
      <c r="L469" s="212"/>
      <c r="M469" s="213"/>
      <c r="N469" s="214"/>
      <c r="O469" s="214"/>
      <c r="P469" s="214"/>
      <c r="Q469" s="214"/>
      <c r="R469" s="214"/>
      <c r="S469" s="214"/>
      <c r="T469" s="215"/>
      <c r="AT469" s="216" t="s">
        <v>210</v>
      </c>
      <c r="AU469" s="216" t="s">
        <v>85</v>
      </c>
      <c r="AV469" s="13" t="s">
        <v>83</v>
      </c>
      <c r="AW469" s="13" t="s">
        <v>38</v>
      </c>
      <c r="AX469" s="13" t="s">
        <v>76</v>
      </c>
      <c r="AY469" s="216" t="s">
        <v>152</v>
      </c>
    </row>
    <row r="470" spans="1:65" s="13" customFormat="1" ht="10.199999999999999">
      <c r="B470" s="207"/>
      <c r="C470" s="208"/>
      <c r="D470" s="188" t="s">
        <v>210</v>
      </c>
      <c r="E470" s="209" t="s">
        <v>31</v>
      </c>
      <c r="F470" s="210" t="s">
        <v>219</v>
      </c>
      <c r="G470" s="208"/>
      <c r="H470" s="209" t="s">
        <v>31</v>
      </c>
      <c r="I470" s="211"/>
      <c r="J470" s="208"/>
      <c r="K470" s="208"/>
      <c r="L470" s="212"/>
      <c r="M470" s="213"/>
      <c r="N470" s="214"/>
      <c r="O470" s="214"/>
      <c r="P470" s="214"/>
      <c r="Q470" s="214"/>
      <c r="R470" s="214"/>
      <c r="S470" s="214"/>
      <c r="T470" s="215"/>
      <c r="AT470" s="216" t="s">
        <v>210</v>
      </c>
      <c r="AU470" s="216" t="s">
        <v>85</v>
      </c>
      <c r="AV470" s="13" t="s">
        <v>83</v>
      </c>
      <c r="AW470" s="13" t="s">
        <v>38</v>
      </c>
      <c r="AX470" s="13" t="s">
        <v>76</v>
      </c>
      <c r="AY470" s="216" t="s">
        <v>152</v>
      </c>
    </row>
    <row r="471" spans="1:65" s="13" customFormat="1" ht="10.199999999999999">
      <c r="B471" s="207"/>
      <c r="C471" s="208"/>
      <c r="D471" s="188" t="s">
        <v>210</v>
      </c>
      <c r="E471" s="209" t="s">
        <v>31</v>
      </c>
      <c r="F471" s="210" t="s">
        <v>368</v>
      </c>
      <c r="G471" s="208"/>
      <c r="H471" s="209" t="s">
        <v>31</v>
      </c>
      <c r="I471" s="211"/>
      <c r="J471" s="208"/>
      <c r="K471" s="208"/>
      <c r="L471" s="212"/>
      <c r="M471" s="213"/>
      <c r="N471" s="214"/>
      <c r="O471" s="214"/>
      <c r="P471" s="214"/>
      <c r="Q471" s="214"/>
      <c r="R471" s="214"/>
      <c r="S471" s="214"/>
      <c r="T471" s="215"/>
      <c r="AT471" s="216" t="s">
        <v>210</v>
      </c>
      <c r="AU471" s="216" t="s">
        <v>85</v>
      </c>
      <c r="AV471" s="13" t="s">
        <v>83</v>
      </c>
      <c r="AW471" s="13" t="s">
        <v>38</v>
      </c>
      <c r="AX471" s="13" t="s">
        <v>76</v>
      </c>
      <c r="AY471" s="216" t="s">
        <v>152</v>
      </c>
    </row>
    <row r="472" spans="1:65" s="13" customFormat="1" ht="10.199999999999999">
      <c r="B472" s="207"/>
      <c r="C472" s="208"/>
      <c r="D472" s="188" t="s">
        <v>210</v>
      </c>
      <c r="E472" s="209" t="s">
        <v>31</v>
      </c>
      <c r="F472" s="210" t="s">
        <v>369</v>
      </c>
      <c r="G472" s="208"/>
      <c r="H472" s="209" t="s">
        <v>31</v>
      </c>
      <c r="I472" s="211"/>
      <c r="J472" s="208"/>
      <c r="K472" s="208"/>
      <c r="L472" s="212"/>
      <c r="M472" s="213"/>
      <c r="N472" s="214"/>
      <c r="O472" s="214"/>
      <c r="P472" s="214"/>
      <c r="Q472" s="214"/>
      <c r="R472" s="214"/>
      <c r="S472" s="214"/>
      <c r="T472" s="215"/>
      <c r="AT472" s="216" t="s">
        <v>210</v>
      </c>
      <c r="AU472" s="216" t="s">
        <v>85</v>
      </c>
      <c r="AV472" s="13" t="s">
        <v>83</v>
      </c>
      <c r="AW472" s="13" t="s">
        <v>38</v>
      </c>
      <c r="AX472" s="13" t="s">
        <v>76</v>
      </c>
      <c r="AY472" s="216" t="s">
        <v>152</v>
      </c>
    </row>
    <row r="473" spans="1:65" s="14" customFormat="1" ht="10.199999999999999">
      <c r="B473" s="217"/>
      <c r="C473" s="218"/>
      <c r="D473" s="188" t="s">
        <v>210</v>
      </c>
      <c r="E473" s="219" t="s">
        <v>31</v>
      </c>
      <c r="F473" s="220" t="s">
        <v>253</v>
      </c>
      <c r="G473" s="218"/>
      <c r="H473" s="221">
        <v>15</v>
      </c>
      <c r="I473" s="222"/>
      <c r="J473" s="218"/>
      <c r="K473" s="218"/>
      <c r="L473" s="223"/>
      <c r="M473" s="224"/>
      <c r="N473" s="225"/>
      <c r="O473" s="225"/>
      <c r="P473" s="225"/>
      <c r="Q473" s="225"/>
      <c r="R473" s="225"/>
      <c r="S473" s="225"/>
      <c r="T473" s="226"/>
      <c r="AT473" s="227" t="s">
        <v>210</v>
      </c>
      <c r="AU473" s="227" t="s">
        <v>85</v>
      </c>
      <c r="AV473" s="14" t="s">
        <v>85</v>
      </c>
      <c r="AW473" s="14" t="s">
        <v>38</v>
      </c>
      <c r="AX473" s="14" t="s">
        <v>76</v>
      </c>
      <c r="AY473" s="227" t="s">
        <v>152</v>
      </c>
    </row>
    <row r="474" spans="1:65" s="15" customFormat="1" ht="10.199999999999999">
      <c r="B474" s="228"/>
      <c r="C474" s="229"/>
      <c r="D474" s="188" t="s">
        <v>210</v>
      </c>
      <c r="E474" s="230" t="s">
        <v>31</v>
      </c>
      <c r="F474" s="231" t="s">
        <v>223</v>
      </c>
      <c r="G474" s="229"/>
      <c r="H474" s="232">
        <v>15</v>
      </c>
      <c r="I474" s="233"/>
      <c r="J474" s="229"/>
      <c r="K474" s="229"/>
      <c r="L474" s="234"/>
      <c r="M474" s="235"/>
      <c r="N474" s="236"/>
      <c r="O474" s="236"/>
      <c r="P474" s="236"/>
      <c r="Q474" s="236"/>
      <c r="R474" s="236"/>
      <c r="S474" s="236"/>
      <c r="T474" s="237"/>
      <c r="AT474" s="238" t="s">
        <v>210</v>
      </c>
      <c r="AU474" s="238" t="s">
        <v>85</v>
      </c>
      <c r="AV474" s="15" t="s">
        <v>157</v>
      </c>
      <c r="AW474" s="15" t="s">
        <v>38</v>
      </c>
      <c r="AX474" s="15" t="s">
        <v>83</v>
      </c>
      <c r="AY474" s="238" t="s">
        <v>152</v>
      </c>
    </row>
    <row r="475" spans="1:65" s="2" customFormat="1" ht="16.5" customHeight="1">
      <c r="A475" s="38"/>
      <c r="B475" s="39"/>
      <c r="C475" s="239" t="s">
        <v>374</v>
      </c>
      <c r="D475" s="239" t="s">
        <v>224</v>
      </c>
      <c r="E475" s="240" t="s">
        <v>375</v>
      </c>
      <c r="F475" s="241" t="s">
        <v>376</v>
      </c>
      <c r="G475" s="242" t="s">
        <v>207</v>
      </c>
      <c r="H475" s="243">
        <v>15</v>
      </c>
      <c r="I475" s="244"/>
      <c r="J475" s="245">
        <f>ROUND(I475*H475,2)</f>
        <v>0</v>
      </c>
      <c r="K475" s="241" t="s">
        <v>31</v>
      </c>
      <c r="L475" s="246"/>
      <c r="M475" s="247" t="s">
        <v>31</v>
      </c>
      <c r="N475" s="248" t="s">
        <v>47</v>
      </c>
      <c r="O475" s="68"/>
      <c r="P475" s="184">
        <f>O475*H475</f>
        <v>0</v>
      </c>
      <c r="Q475" s="184">
        <v>0</v>
      </c>
      <c r="R475" s="184">
        <f>Q475*H475</f>
        <v>0</v>
      </c>
      <c r="S475" s="184">
        <v>0</v>
      </c>
      <c r="T475" s="185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186" t="s">
        <v>227</v>
      </c>
      <c r="AT475" s="186" t="s">
        <v>224</v>
      </c>
      <c r="AU475" s="186" t="s">
        <v>85</v>
      </c>
      <c r="AY475" s="20" t="s">
        <v>152</v>
      </c>
      <c r="BE475" s="187">
        <f>IF(N475="základní",J475,0)</f>
        <v>0</v>
      </c>
      <c r="BF475" s="187">
        <f>IF(N475="snížená",J475,0)</f>
        <v>0</v>
      </c>
      <c r="BG475" s="187">
        <f>IF(N475="zákl. přenesená",J475,0)</f>
        <v>0</v>
      </c>
      <c r="BH475" s="187">
        <f>IF(N475="sníž. přenesená",J475,0)</f>
        <v>0</v>
      </c>
      <c r="BI475" s="187">
        <f>IF(N475="nulová",J475,0)</f>
        <v>0</v>
      </c>
      <c r="BJ475" s="20" t="s">
        <v>83</v>
      </c>
      <c r="BK475" s="187">
        <f>ROUND(I475*H475,2)</f>
        <v>0</v>
      </c>
      <c r="BL475" s="20" t="s">
        <v>208</v>
      </c>
      <c r="BM475" s="186" t="s">
        <v>377</v>
      </c>
    </row>
    <row r="476" spans="1:65" s="13" customFormat="1" ht="20.399999999999999">
      <c r="B476" s="207"/>
      <c r="C476" s="208"/>
      <c r="D476" s="188" t="s">
        <v>210</v>
      </c>
      <c r="E476" s="209" t="s">
        <v>31</v>
      </c>
      <c r="F476" s="210" t="s">
        <v>211</v>
      </c>
      <c r="G476" s="208"/>
      <c r="H476" s="209" t="s">
        <v>31</v>
      </c>
      <c r="I476" s="211"/>
      <c r="J476" s="208"/>
      <c r="K476" s="208"/>
      <c r="L476" s="212"/>
      <c r="M476" s="213"/>
      <c r="N476" s="214"/>
      <c r="O476" s="214"/>
      <c r="P476" s="214"/>
      <c r="Q476" s="214"/>
      <c r="R476" s="214"/>
      <c r="S476" s="214"/>
      <c r="T476" s="215"/>
      <c r="AT476" s="216" t="s">
        <v>210</v>
      </c>
      <c r="AU476" s="216" t="s">
        <v>85</v>
      </c>
      <c r="AV476" s="13" t="s">
        <v>83</v>
      </c>
      <c r="AW476" s="13" t="s">
        <v>38</v>
      </c>
      <c r="AX476" s="13" t="s">
        <v>76</v>
      </c>
      <c r="AY476" s="216" t="s">
        <v>152</v>
      </c>
    </row>
    <row r="477" spans="1:65" s="13" customFormat="1" ht="10.199999999999999">
      <c r="B477" s="207"/>
      <c r="C477" s="208"/>
      <c r="D477" s="188" t="s">
        <v>210</v>
      </c>
      <c r="E477" s="209" t="s">
        <v>31</v>
      </c>
      <c r="F477" s="210" t="s">
        <v>212</v>
      </c>
      <c r="G477" s="208"/>
      <c r="H477" s="209" t="s">
        <v>31</v>
      </c>
      <c r="I477" s="211"/>
      <c r="J477" s="208"/>
      <c r="K477" s="208"/>
      <c r="L477" s="212"/>
      <c r="M477" s="213"/>
      <c r="N477" s="214"/>
      <c r="O477" s="214"/>
      <c r="P477" s="214"/>
      <c r="Q477" s="214"/>
      <c r="R477" s="214"/>
      <c r="S477" s="214"/>
      <c r="T477" s="215"/>
      <c r="AT477" s="216" t="s">
        <v>210</v>
      </c>
      <c r="AU477" s="216" t="s">
        <v>85</v>
      </c>
      <c r="AV477" s="13" t="s">
        <v>83</v>
      </c>
      <c r="AW477" s="13" t="s">
        <v>38</v>
      </c>
      <c r="AX477" s="13" t="s">
        <v>76</v>
      </c>
      <c r="AY477" s="216" t="s">
        <v>152</v>
      </c>
    </row>
    <row r="478" spans="1:65" s="13" customFormat="1" ht="10.199999999999999">
      <c r="B478" s="207"/>
      <c r="C478" s="208"/>
      <c r="D478" s="188" t="s">
        <v>210</v>
      </c>
      <c r="E478" s="209" t="s">
        <v>31</v>
      </c>
      <c r="F478" s="210" t="s">
        <v>213</v>
      </c>
      <c r="G478" s="208"/>
      <c r="H478" s="209" t="s">
        <v>31</v>
      </c>
      <c r="I478" s="211"/>
      <c r="J478" s="208"/>
      <c r="K478" s="208"/>
      <c r="L478" s="212"/>
      <c r="M478" s="213"/>
      <c r="N478" s="214"/>
      <c r="O478" s="214"/>
      <c r="P478" s="214"/>
      <c r="Q478" s="214"/>
      <c r="R478" s="214"/>
      <c r="S478" s="214"/>
      <c r="T478" s="215"/>
      <c r="AT478" s="216" t="s">
        <v>210</v>
      </c>
      <c r="AU478" s="216" t="s">
        <v>85</v>
      </c>
      <c r="AV478" s="13" t="s">
        <v>83</v>
      </c>
      <c r="AW478" s="13" t="s">
        <v>38</v>
      </c>
      <c r="AX478" s="13" t="s">
        <v>76</v>
      </c>
      <c r="AY478" s="216" t="s">
        <v>152</v>
      </c>
    </row>
    <row r="479" spans="1:65" s="13" customFormat="1" ht="10.199999999999999">
      <c r="B479" s="207"/>
      <c r="C479" s="208"/>
      <c r="D479" s="188" t="s">
        <v>210</v>
      </c>
      <c r="E479" s="209" t="s">
        <v>31</v>
      </c>
      <c r="F479" s="210" t="s">
        <v>214</v>
      </c>
      <c r="G479" s="208"/>
      <c r="H479" s="209" t="s">
        <v>31</v>
      </c>
      <c r="I479" s="211"/>
      <c r="J479" s="208"/>
      <c r="K479" s="208"/>
      <c r="L479" s="212"/>
      <c r="M479" s="213"/>
      <c r="N479" s="214"/>
      <c r="O479" s="214"/>
      <c r="P479" s="214"/>
      <c r="Q479" s="214"/>
      <c r="R479" s="214"/>
      <c r="S479" s="214"/>
      <c r="T479" s="215"/>
      <c r="AT479" s="216" t="s">
        <v>210</v>
      </c>
      <c r="AU479" s="216" t="s">
        <v>85</v>
      </c>
      <c r="AV479" s="13" t="s">
        <v>83</v>
      </c>
      <c r="AW479" s="13" t="s">
        <v>38</v>
      </c>
      <c r="AX479" s="13" t="s">
        <v>76</v>
      </c>
      <c r="AY479" s="216" t="s">
        <v>152</v>
      </c>
    </row>
    <row r="480" spans="1:65" s="13" customFormat="1" ht="10.199999999999999">
      <c r="B480" s="207"/>
      <c r="C480" s="208"/>
      <c r="D480" s="188" t="s">
        <v>210</v>
      </c>
      <c r="E480" s="209" t="s">
        <v>31</v>
      </c>
      <c r="F480" s="210" t="s">
        <v>215</v>
      </c>
      <c r="G480" s="208"/>
      <c r="H480" s="209" t="s">
        <v>31</v>
      </c>
      <c r="I480" s="211"/>
      <c r="J480" s="208"/>
      <c r="K480" s="208"/>
      <c r="L480" s="212"/>
      <c r="M480" s="213"/>
      <c r="N480" s="214"/>
      <c r="O480" s="214"/>
      <c r="P480" s="214"/>
      <c r="Q480" s="214"/>
      <c r="R480" s="214"/>
      <c r="S480" s="214"/>
      <c r="T480" s="215"/>
      <c r="AT480" s="216" t="s">
        <v>210</v>
      </c>
      <c r="AU480" s="216" t="s">
        <v>85</v>
      </c>
      <c r="AV480" s="13" t="s">
        <v>83</v>
      </c>
      <c r="AW480" s="13" t="s">
        <v>38</v>
      </c>
      <c r="AX480" s="13" t="s">
        <v>76</v>
      </c>
      <c r="AY480" s="216" t="s">
        <v>152</v>
      </c>
    </row>
    <row r="481" spans="1:65" s="13" customFormat="1" ht="10.199999999999999">
      <c r="B481" s="207"/>
      <c r="C481" s="208"/>
      <c r="D481" s="188" t="s">
        <v>210</v>
      </c>
      <c r="E481" s="209" t="s">
        <v>31</v>
      </c>
      <c r="F481" s="210" t="s">
        <v>216</v>
      </c>
      <c r="G481" s="208"/>
      <c r="H481" s="209" t="s">
        <v>31</v>
      </c>
      <c r="I481" s="211"/>
      <c r="J481" s="208"/>
      <c r="K481" s="208"/>
      <c r="L481" s="212"/>
      <c r="M481" s="213"/>
      <c r="N481" s="214"/>
      <c r="O481" s="214"/>
      <c r="P481" s="214"/>
      <c r="Q481" s="214"/>
      <c r="R481" s="214"/>
      <c r="S481" s="214"/>
      <c r="T481" s="215"/>
      <c r="AT481" s="216" t="s">
        <v>210</v>
      </c>
      <c r="AU481" s="216" t="s">
        <v>85</v>
      </c>
      <c r="AV481" s="13" t="s">
        <v>83</v>
      </c>
      <c r="AW481" s="13" t="s">
        <v>38</v>
      </c>
      <c r="AX481" s="13" t="s">
        <v>76</v>
      </c>
      <c r="AY481" s="216" t="s">
        <v>152</v>
      </c>
    </row>
    <row r="482" spans="1:65" s="13" customFormat="1" ht="10.199999999999999">
      <c r="B482" s="207"/>
      <c r="C482" s="208"/>
      <c r="D482" s="188" t="s">
        <v>210</v>
      </c>
      <c r="E482" s="209" t="s">
        <v>31</v>
      </c>
      <c r="F482" s="210" t="s">
        <v>217</v>
      </c>
      <c r="G482" s="208"/>
      <c r="H482" s="209" t="s">
        <v>31</v>
      </c>
      <c r="I482" s="211"/>
      <c r="J482" s="208"/>
      <c r="K482" s="208"/>
      <c r="L482" s="212"/>
      <c r="M482" s="213"/>
      <c r="N482" s="214"/>
      <c r="O482" s="214"/>
      <c r="P482" s="214"/>
      <c r="Q482" s="214"/>
      <c r="R482" s="214"/>
      <c r="S482" s="214"/>
      <c r="T482" s="215"/>
      <c r="AT482" s="216" t="s">
        <v>210</v>
      </c>
      <c r="AU482" s="216" t="s">
        <v>85</v>
      </c>
      <c r="AV482" s="13" t="s">
        <v>83</v>
      </c>
      <c r="AW482" s="13" t="s">
        <v>38</v>
      </c>
      <c r="AX482" s="13" t="s">
        <v>76</v>
      </c>
      <c r="AY482" s="216" t="s">
        <v>152</v>
      </c>
    </row>
    <row r="483" spans="1:65" s="13" customFormat="1" ht="10.199999999999999">
      <c r="B483" s="207"/>
      <c r="C483" s="208"/>
      <c r="D483" s="188" t="s">
        <v>210</v>
      </c>
      <c r="E483" s="209" t="s">
        <v>31</v>
      </c>
      <c r="F483" s="210" t="s">
        <v>229</v>
      </c>
      <c r="G483" s="208"/>
      <c r="H483" s="209" t="s">
        <v>31</v>
      </c>
      <c r="I483" s="211"/>
      <c r="J483" s="208"/>
      <c r="K483" s="208"/>
      <c r="L483" s="212"/>
      <c r="M483" s="213"/>
      <c r="N483" s="214"/>
      <c r="O483" s="214"/>
      <c r="P483" s="214"/>
      <c r="Q483" s="214"/>
      <c r="R483" s="214"/>
      <c r="S483" s="214"/>
      <c r="T483" s="215"/>
      <c r="AT483" s="216" t="s">
        <v>210</v>
      </c>
      <c r="AU483" s="216" t="s">
        <v>85</v>
      </c>
      <c r="AV483" s="13" t="s">
        <v>83</v>
      </c>
      <c r="AW483" s="13" t="s">
        <v>38</v>
      </c>
      <c r="AX483" s="13" t="s">
        <v>76</v>
      </c>
      <c r="AY483" s="216" t="s">
        <v>152</v>
      </c>
    </row>
    <row r="484" spans="1:65" s="13" customFormat="1" ht="10.199999999999999">
      <c r="B484" s="207"/>
      <c r="C484" s="208"/>
      <c r="D484" s="188" t="s">
        <v>210</v>
      </c>
      <c r="E484" s="209" t="s">
        <v>31</v>
      </c>
      <c r="F484" s="210" t="s">
        <v>219</v>
      </c>
      <c r="G484" s="208"/>
      <c r="H484" s="209" t="s">
        <v>31</v>
      </c>
      <c r="I484" s="211"/>
      <c r="J484" s="208"/>
      <c r="K484" s="208"/>
      <c r="L484" s="212"/>
      <c r="M484" s="213"/>
      <c r="N484" s="214"/>
      <c r="O484" s="214"/>
      <c r="P484" s="214"/>
      <c r="Q484" s="214"/>
      <c r="R484" s="214"/>
      <c r="S484" s="214"/>
      <c r="T484" s="215"/>
      <c r="AT484" s="216" t="s">
        <v>210</v>
      </c>
      <c r="AU484" s="216" t="s">
        <v>85</v>
      </c>
      <c r="AV484" s="13" t="s">
        <v>83</v>
      </c>
      <c r="AW484" s="13" t="s">
        <v>38</v>
      </c>
      <c r="AX484" s="13" t="s">
        <v>76</v>
      </c>
      <c r="AY484" s="216" t="s">
        <v>152</v>
      </c>
    </row>
    <row r="485" spans="1:65" s="13" customFormat="1" ht="10.199999999999999">
      <c r="B485" s="207"/>
      <c r="C485" s="208"/>
      <c r="D485" s="188" t="s">
        <v>210</v>
      </c>
      <c r="E485" s="209" t="s">
        <v>31</v>
      </c>
      <c r="F485" s="210" t="s">
        <v>378</v>
      </c>
      <c r="G485" s="208"/>
      <c r="H485" s="209" t="s">
        <v>31</v>
      </c>
      <c r="I485" s="211"/>
      <c r="J485" s="208"/>
      <c r="K485" s="208"/>
      <c r="L485" s="212"/>
      <c r="M485" s="213"/>
      <c r="N485" s="214"/>
      <c r="O485" s="214"/>
      <c r="P485" s="214"/>
      <c r="Q485" s="214"/>
      <c r="R485" s="214"/>
      <c r="S485" s="214"/>
      <c r="T485" s="215"/>
      <c r="AT485" s="216" t="s">
        <v>210</v>
      </c>
      <c r="AU485" s="216" t="s">
        <v>85</v>
      </c>
      <c r="AV485" s="13" t="s">
        <v>83</v>
      </c>
      <c r="AW485" s="13" t="s">
        <v>38</v>
      </c>
      <c r="AX485" s="13" t="s">
        <v>76</v>
      </c>
      <c r="AY485" s="216" t="s">
        <v>152</v>
      </c>
    </row>
    <row r="486" spans="1:65" s="13" customFormat="1" ht="10.199999999999999">
      <c r="B486" s="207"/>
      <c r="C486" s="208"/>
      <c r="D486" s="188" t="s">
        <v>210</v>
      </c>
      <c r="E486" s="209" t="s">
        <v>31</v>
      </c>
      <c r="F486" s="210" t="s">
        <v>379</v>
      </c>
      <c r="G486" s="208"/>
      <c r="H486" s="209" t="s">
        <v>31</v>
      </c>
      <c r="I486" s="211"/>
      <c r="J486" s="208"/>
      <c r="K486" s="208"/>
      <c r="L486" s="212"/>
      <c r="M486" s="213"/>
      <c r="N486" s="214"/>
      <c r="O486" s="214"/>
      <c r="P486" s="214"/>
      <c r="Q486" s="214"/>
      <c r="R486" s="214"/>
      <c r="S486" s="214"/>
      <c r="T486" s="215"/>
      <c r="AT486" s="216" t="s">
        <v>210</v>
      </c>
      <c r="AU486" s="216" t="s">
        <v>85</v>
      </c>
      <c r="AV486" s="13" t="s">
        <v>83</v>
      </c>
      <c r="AW486" s="13" t="s">
        <v>38</v>
      </c>
      <c r="AX486" s="13" t="s">
        <v>76</v>
      </c>
      <c r="AY486" s="216" t="s">
        <v>152</v>
      </c>
    </row>
    <row r="487" spans="1:65" s="13" customFormat="1" ht="10.199999999999999">
      <c r="B487" s="207"/>
      <c r="C487" s="208"/>
      <c r="D487" s="188" t="s">
        <v>210</v>
      </c>
      <c r="E487" s="209" t="s">
        <v>31</v>
      </c>
      <c r="F487" s="210" t="s">
        <v>380</v>
      </c>
      <c r="G487" s="208"/>
      <c r="H487" s="209" t="s">
        <v>31</v>
      </c>
      <c r="I487" s="211"/>
      <c r="J487" s="208"/>
      <c r="K487" s="208"/>
      <c r="L487" s="212"/>
      <c r="M487" s="213"/>
      <c r="N487" s="214"/>
      <c r="O487" s="214"/>
      <c r="P487" s="214"/>
      <c r="Q487" s="214"/>
      <c r="R487" s="214"/>
      <c r="S487" s="214"/>
      <c r="T487" s="215"/>
      <c r="AT487" s="216" t="s">
        <v>210</v>
      </c>
      <c r="AU487" s="216" t="s">
        <v>85</v>
      </c>
      <c r="AV487" s="13" t="s">
        <v>83</v>
      </c>
      <c r="AW487" s="13" t="s">
        <v>38</v>
      </c>
      <c r="AX487" s="13" t="s">
        <v>76</v>
      </c>
      <c r="AY487" s="216" t="s">
        <v>152</v>
      </c>
    </row>
    <row r="488" spans="1:65" s="14" customFormat="1" ht="10.199999999999999">
      <c r="B488" s="217"/>
      <c r="C488" s="218"/>
      <c r="D488" s="188" t="s">
        <v>210</v>
      </c>
      <c r="E488" s="219" t="s">
        <v>31</v>
      </c>
      <c r="F488" s="220" t="s">
        <v>253</v>
      </c>
      <c r="G488" s="218"/>
      <c r="H488" s="221">
        <v>15</v>
      </c>
      <c r="I488" s="222"/>
      <c r="J488" s="218"/>
      <c r="K488" s="218"/>
      <c r="L488" s="223"/>
      <c r="M488" s="224"/>
      <c r="N488" s="225"/>
      <c r="O488" s="225"/>
      <c r="P488" s="225"/>
      <c r="Q488" s="225"/>
      <c r="R488" s="225"/>
      <c r="S488" s="225"/>
      <c r="T488" s="226"/>
      <c r="AT488" s="227" t="s">
        <v>210</v>
      </c>
      <c r="AU488" s="227" t="s">
        <v>85</v>
      </c>
      <c r="AV488" s="14" t="s">
        <v>85</v>
      </c>
      <c r="AW488" s="14" t="s">
        <v>38</v>
      </c>
      <c r="AX488" s="14" t="s">
        <v>76</v>
      </c>
      <c r="AY488" s="227" t="s">
        <v>152</v>
      </c>
    </row>
    <row r="489" spans="1:65" s="15" customFormat="1" ht="10.199999999999999">
      <c r="B489" s="228"/>
      <c r="C489" s="229"/>
      <c r="D489" s="188" t="s">
        <v>210</v>
      </c>
      <c r="E489" s="230" t="s">
        <v>31</v>
      </c>
      <c r="F489" s="231" t="s">
        <v>223</v>
      </c>
      <c r="G489" s="229"/>
      <c r="H489" s="232">
        <v>15</v>
      </c>
      <c r="I489" s="233"/>
      <c r="J489" s="229"/>
      <c r="K489" s="229"/>
      <c r="L489" s="234"/>
      <c r="M489" s="235"/>
      <c r="N489" s="236"/>
      <c r="O489" s="236"/>
      <c r="P489" s="236"/>
      <c r="Q489" s="236"/>
      <c r="R489" s="236"/>
      <c r="S489" s="236"/>
      <c r="T489" s="237"/>
      <c r="AT489" s="238" t="s">
        <v>210</v>
      </c>
      <c r="AU489" s="238" t="s">
        <v>85</v>
      </c>
      <c r="AV489" s="15" t="s">
        <v>157</v>
      </c>
      <c r="AW489" s="15" t="s">
        <v>38</v>
      </c>
      <c r="AX489" s="15" t="s">
        <v>83</v>
      </c>
      <c r="AY489" s="238" t="s">
        <v>152</v>
      </c>
    </row>
    <row r="490" spans="1:65" s="2" customFormat="1" ht="16.5" customHeight="1">
      <c r="A490" s="38"/>
      <c r="B490" s="39"/>
      <c r="C490" s="175" t="s">
        <v>381</v>
      </c>
      <c r="D490" s="175" t="s">
        <v>153</v>
      </c>
      <c r="E490" s="176" t="s">
        <v>382</v>
      </c>
      <c r="F490" s="177" t="s">
        <v>383</v>
      </c>
      <c r="G490" s="178" t="s">
        <v>262</v>
      </c>
      <c r="H490" s="179">
        <v>10</v>
      </c>
      <c r="I490" s="180"/>
      <c r="J490" s="181">
        <f>ROUND(I490*H490,2)</f>
        <v>0</v>
      </c>
      <c r="K490" s="177" t="s">
        <v>31</v>
      </c>
      <c r="L490" s="43"/>
      <c r="M490" s="182" t="s">
        <v>31</v>
      </c>
      <c r="N490" s="183" t="s">
        <v>47</v>
      </c>
      <c r="O490" s="68"/>
      <c r="P490" s="184">
        <f>O490*H490</f>
        <v>0</v>
      </c>
      <c r="Q490" s="184">
        <v>0</v>
      </c>
      <c r="R490" s="184">
        <f>Q490*H490</f>
        <v>0</v>
      </c>
      <c r="S490" s="184">
        <v>0</v>
      </c>
      <c r="T490" s="185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186" t="s">
        <v>208</v>
      </c>
      <c r="AT490" s="186" t="s">
        <v>153</v>
      </c>
      <c r="AU490" s="186" t="s">
        <v>85</v>
      </c>
      <c r="AY490" s="20" t="s">
        <v>152</v>
      </c>
      <c r="BE490" s="187">
        <f>IF(N490="základní",J490,0)</f>
        <v>0</v>
      </c>
      <c r="BF490" s="187">
        <f>IF(N490="snížená",J490,0)</f>
        <v>0</v>
      </c>
      <c r="BG490" s="187">
        <f>IF(N490="zákl. přenesená",J490,0)</f>
        <v>0</v>
      </c>
      <c r="BH490" s="187">
        <f>IF(N490="sníž. přenesená",J490,0)</f>
        <v>0</v>
      </c>
      <c r="BI490" s="187">
        <f>IF(N490="nulová",J490,0)</f>
        <v>0</v>
      </c>
      <c r="BJ490" s="20" t="s">
        <v>83</v>
      </c>
      <c r="BK490" s="187">
        <f>ROUND(I490*H490,2)</f>
        <v>0</v>
      </c>
      <c r="BL490" s="20" t="s">
        <v>208</v>
      </c>
      <c r="BM490" s="186" t="s">
        <v>384</v>
      </c>
    </row>
    <row r="491" spans="1:65" s="13" customFormat="1" ht="20.399999999999999">
      <c r="B491" s="207"/>
      <c r="C491" s="208"/>
      <c r="D491" s="188" t="s">
        <v>210</v>
      </c>
      <c r="E491" s="209" t="s">
        <v>31</v>
      </c>
      <c r="F491" s="210" t="s">
        <v>211</v>
      </c>
      <c r="G491" s="208"/>
      <c r="H491" s="209" t="s">
        <v>31</v>
      </c>
      <c r="I491" s="211"/>
      <c r="J491" s="208"/>
      <c r="K491" s="208"/>
      <c r="L491" s="212"/>
      <c r="M491" s="213"/>
      <c r="N491" s="214"/>
      <c r="O491" s="214"/>
      <c r="P491" s="214"/>
      <c r="Q491" s="214"/>
      <c r="R491" s="214"/>
      <c r="S491" s="214"/>
      <c r="T491" s="215"/>
      <c r="AT491" s="216" t="s">
        <v>210</v>
      </c>
      <c r="AU491" s="216" t="s">
        <v>85</v>
      </c>
      <c r="AV491" s="13" t="s">
        <v>83</v>
      </c>
      <c r="AW491" s="13" t="s">
        <v>38</v>
      </c>
      <c r="AX491" s="13" t="s">
        <v>76</v>
      </c>
      <c r="AY491" s="216" t="s">
        <v>152</v>
      </c>
    </row>
    <row r="492" spans="1:65" s="13" customFormat="1" ht="10.199999999999999">
      <c r="B492" s="207"/>
      <c r="C492" s="208"/>
      <c r="D492" s="188" t="s">
        <v>210</v>
      </c>
      <c r="E492" s="209" t="s">
        <v>31</v>
      </c>
      <c r="F492" s="210" t="s">
        <v>212</v>
      </c>
      <c r="G492" s="208"/>
      <c r="H492" s="209" t="s">
        <v>31</v>
      </c>
      <c r="I492" s="211"/>
      <c r="J492" s="208"/>
      <c r="K492" s="208"/>
      <c r="L492" s="212"/>
      <c r="M492" s="213"/>
      <c r="N492" s="214"/>
      <c r="O492" s="214"/>
      <c r="P492" s="214"/>
      <c r="Q492" s="214"/>
      <c r="R492" s="214"/>
      <c r="S492" s="214"/>
      <c r="T492" s="215"/>
      <c r="AT492" s="216" t="s">
        <v>210</v>
      </c>
      <c r="AU492" s="216" t="s">
        <v>85</v>
      </c>
      <c r="AV492" s="13" t="s">
        <v>83</v>
      </c>
      <c r="AW492" s="13" t="s">
        <v>38</v>
      </c>
      <c r="AX492" s="13" t="s">
        <v>76</v>
      </c>
      <c r="AY492" s="216" t="s">
        <v>152</v>
      </c>
    </row>
    <row r="493" spans="1:65" s="13" customFormat="1" ht="10.199999999999999">
      <c r="B493" s="207"/>
      <c r="C493" s="208"/>
      <c r="D493" s="188" t="s">
        <v>210</v>
      </c>
      <c r="E493" s="209" t="s">
        <v>31</v>
      </c>
      <c r="F493" s="210" t="s">
        <v>213</v>
      </c>
      <c r="G493" s="208"/>
      <c r="H493" s="209" t="s">
        <v>31</v>
      </c>
      <c r="I493" s="211"/>
      <c r="J493" s="208"/>
      <c r="K493" s="208"/>
      <c r="L493" s="212"/>
      <c r="M493" s="213"/>
      <c r="N493" s="214"/>
      <c r="O493" s="214"/>
      <c r="P493" s="214"/>
      <c r="Q493" s="214"/>
      <c r="R493" s="214"/>
      <c r="S493" s="214"/>
      <c r="T493" s="215"/>
      <c r="AT493" s="216" t="s">
        <v>210</v>
      </c>
      <c r="AU493" s="216" t="s">
        <v>85</v>
      </c>
      <c r="AV493" s="13" t="s">
        <v>83</v>
      </c>
      <c r="AW493" s="13" t="s">
        <v>38</v>
      </c>
      <c r="AX493" s="13" t="s">
        <v>76</v>
      </c>
      <c r="AY493" s="216" t="s">
        <v>152</v>
      </c>
    </row>
    <row r="494" spans="1:65" s="13" customFormat="1" ht="10.199999999999999">
      <c r="B494" s="207"/>
      <c r="C494" s="208"/>
      <c r="D494" s="188" t="s">
        <v>210</v>
      </c>
      <c r="E494" s="209" t="s">
        <v>31</v>
      </c>
      <c r="F494" s="210" t="s">
        <v>214</v>
      </c>
      <c r="G494" s="208"/>
      <c r="H494" s="209" t="s">
        <v>31</v>
      </c>
      <c r="I494" s="211"/>
      <c r="J494" s="208"/>
      <c r="K494" s="208"/>
      <c r="L494" s="212"/>
      <c r="M494" s="213"/>
      <c r="N494" s="214"/>
      <c r="O494" s="214"/>
      <c r="P494" s="214"/>
      <c r="Q494" s="214"/>
      <c r="R494" s="214"/>
      <c r="S494" s="214"/>
      <c r="T494" s="215"/>
      <c r="AT494" s="216" t="s">
        <v>210</v>
      </c>
      <c r="AU494" s="216" t="s">
        <v>85</v>
      </c>
      <c r="AV494" s="13" t="s">
        <v>83</v>
      </c>
      <c r="AW494" s="13" t="s">
        <v>38</v>
      </c>
      <c r="AX494" s="13" t="s">
        <v>76</v>
      </c>
      <c r="AY494" s="216" t="s">
        <v>152</v>
      </c>
    </row>
    <row r="495" spans="1:65" s="13" customFormat="1" ht="10.199999999999999">
      <c r="B495" s="207"/>
      <c r="C495" s="208"/>
      <c r="D495" s="188" t="s">
        <v>210</v>
      </c>
      <c r="E495" s="209" t="s">
        <v>31</v>
      </c>
      <c r="F495" s="210" t="s">
        <v>215</v>
      </c>
      <c r="G495" s="208"/>
      <c r="H495" s="209" t="s">
        <v>31</v>
      </c>
      <c r="I495" s="211"/>
      <c r="J495" s="208"/>
      <c r="K495" s="208"/>
      <c r="L495" s="212"/>
      <c r="M495" s="213"/>
      <c r="N495" s="214"/>
      <c r="O495" s="214"/>
      <c r="P495" s="214"/>
      <c r="Q495" s="214"/>
      <c r="R495" s="214"/>
      <c r="S495" s="214"/>
      <c r="T495" s="215"/>
      <c r="AT495" s="216" t="s">
        <v>210</v>
      </c>
      <c r="AU495" s="216" t="s">
        <v>85</v>
      </c>
      <c r="AV495" s="13" t="s">
        <v>83</v>
      </c>
      <c r="AW495" s="13" t="s">
        <v>38</v>
      </c>
      <c r="AX495" s="13" t="s">
        <v>76</v>
      </c>
      <c r="AY495" s="216" t="s">
        <v>152</v>
      </c>
    </row>
    <row r="496" spans="1:65" s="13" customFormat="1" ht="10.199999999999999">
      <c r="B496" s="207"/>
      <c r="C496" s="208"/>
      <c r="D496" s="188" t="s">
        <v>210</v>
      </c>
      <c r="E496" s="209" t="s">
        <v>31</v>
      </c>
      <c r="F496" s="210" t="s">
        <v>216</v>
      </c>
      <c r="G496" s="208"/>
      <c r="H496" s="209" t="s">
        <v>31</v>
      </c>
      <c r="I496" s="211"/>
      <c r="J496" s="208"/>
      <c r="K496" s="208"/>
      <c r="L496" s="212"/>
      <c r="M496" s="213"/>
      <c r="N496" s="214"/>
      <c r="O496" s="214"/>
      <c r="P496" s="214"/>
      <c r="Q496" s="214"/>
      <c r="R496" s="214"/>
      <c r="S496" s="214"/>
      <c r="T496" s="215"/>
      <c r="AT496" s="216" t="s">
        <v>210</v>
      </c>
      <c r="AU496" s="216" t="s">
        <v>85</v>
      </c>
      <c r="AV496" s="13" t="s">
        <v>83</v>
      </c>
      <c r="AW496" s="13" t="s">
        <v>38</v>
      </c>
      <c r="AX496" s="13" t="s">
        <v>76</v>
      </c>
      <c r="AY496" s="216" t="s">
        <v>152</v>
      </c>
    </row>
    <row r="497" spans="1:65" s="13" customFormat="1" ht="10.199999999999999">
      <c r="B497" s="207"/>
      <c r="C497" s="208"/>
      <c r="D497" s="188" t="s">
        <v>210</v>
      </c>
      <c r="E497" s="209" t="s">
        <v>31</v>
      </c>
      <c r="F497" s="210" t="s">
        <v>217</v>
      </c>
      <c r="G497" s="208"/>
      <c r="H497" s="209" t="s">
        <v>31</v>
      </c>
      <c r="I497" s="211"/>
      <c r="J497" s="208"/>
      <c r="K497" s="208"/>
      <c r="L497" s="212"/>
      <c r="M497" s="213"/>
      <c r="N497" s="214"/>
      <c r="O497" s="214"/>
      <c r="P497" s="214"/>
      <c r="Q497" s="214"/>
      <c r="R497" s="214"/>
      <c r="S497" s="214"/>
      <c r="T497" s="215"/>
      <c r="AT497" s="216" t="s">
        <v>210</v>
      </c>
      <c r="AU497" s="216" t="s">
        <v>85</v>
      </c>
      <c r="AV497" s="13" t="s">
        <v>83</v>
      </c>
      <c r="AW497" s="13" t="s">
        <v>38</v>
      </c>
      <c r="AX497" s="13" t="s">
        <v>76</v>
      </c>
      <c r="AY497" s="216" t="s">
        <v>152</v>
      </c>
    </row>
    <row r="498" spans="1:65" s="13" customFormat="1" ht="10.199999999999999">
      <c r="B498" s="207"/>
      <c r="C498" s="208"/>
      <c r="D498" s="188" t="s">
        <v>210</v>
      </c>
      <c r="E498" s="209" t="s">
        <v>31</v>
      </c>
      <c r="F498" s="210" t="s">
        <v>218</v>
      </c>
      <c r="G498" s="208"/>
      <c r="H498" s="209" t="s">
        <v>31</v>
      </c>
      <c r="I498" s="211"/>
      <c r="J498" s="208"/>
      <c r="K498" s="208"/>
      <c r="L498" s="212"/>
      <c r="M498" s="213"/>
      <c r="N498" s="214"/>
      <c r="O498" s="214"/>
      <c r="P498" s="214"/>
      <c r="Q498" s="214"/>
      <c r="R498" s="214"/>
      <c r="S498" s="214"/>
      <c r="T498" s="215"/>
      <c r="AT498" s="216" t="s">
        <v>210</v>
      </c>
      <c r="AU498" s="216" t="s">
        <v>85</v>
      </c>
      <c r="AV498" s="13" t="s">
        <v>83</v>
      </c>
      <c r="AW498" s="13" t="s">
        <v>38</v>
      </c>
      <c r="AX498" s="13" t="s">
        <v>76</v>
      </c>
      <c r="AY498" s="216" t="s">
        <v>152</v>
      </c>
    </row>
    <row r="499" spans="1:65" s="13" customFormat="1" ht="10.199999999999999">
      <c r="B499" s="207"/>
      <c r="C499" s="208"/>
      <c r="D499" s="188" t="s">
        <v>210</v>
      </c>
      <c r="E499" s="209" t="s">
        <v>31</v>
      </c>
      <c r="F499" s="210" t="s">
        <v>219</v>
      </c>
      <c r="G499" s="208"/>
      <c r="H499" s="209" t="s">
        <v>31</v>
      </c>
      <c r="I499" s="211"/>
      <c r="J499" s="208"/>
      <c r="K499" s="208"/>
      <c r="L499" s="212"/>
      <c r="M499" s="213"/>
      <c r="N499" s="214"/>
      <c r="O499" s="214"/>
      <c r="P499" s="214"/>
      <c r="Q499" s="214"/>
      <c r="R499" s="214"/>
      <c r="S499" s="214"/>
      <c r="T499" s="215"/>
      <c r="AT499" s="216" t="s">
        <v>210</v>
      </c>
      <c r="AU499" s="216" t="s">
        <v>85</v>
      </c>
      <c r="AV499" s="13" t="s">
        <v>83</v>
      </c>
      <c r="AW499" s="13" t="s">
        <v>38</v>
      </c>
      <c r="AX499" s="13" t="s">
        <v>76</v>
      </c>
      <c r="AY499" s="216" t="s">
        <v>152</v>
      </c>
    </row>
    <row r="500" spans="1:65" s="13" customFormat="1" ht="10.199999999999999">
      <c r="B500" s="207"/>
      <c r="C500" s="208"/>
      <c r="D500" s="188" t="s">
        <v>210</v>
      </c>
      <c r="E500" s="209" t="s">
        <v>31</v>
      </c>
      <c r="F500" s="210" t="s">
        <v>378</v>
      </c>
      <c r="G500" s="208"/>
      <c r="H500" s="209" t="s">
        <v>31</v>
      </c>
      <c r="I500" s="211"/>
      <c r="J500" s="208"/>
      <c r="K500" s="208"/>
      <c r="L500" s="212"/>
      <c r="M500" s="213"/>
      <c r="N500" s="214"/>
      <c r="O500" s="214"/>
      <c r="P500" s="214"/>
      <c r="Q500" s="214"/>
      <c r="R500" s="214"/>
      <c r="S500" s="214"/>
      <c r="T500" s="215"/>
      <c r="AT500" s="216" t="s">
        <v>210</v>
      </c>
      <c r="AU500" s="216" t="s">
        <v>85</v>
      </c>
      <c r="AV500" s="13" t="s">
        <v>83</v>
      </c>
      <c r="AW500" s="13" t="s">
        <v>38</v>
      </c>
      <c r="AX500" s="13" t="s">
        <v>76</v>
      </c>
      <c r="AY500" s="216" t="s">
        <v>152</v>
      </c>
    </row>
    <row r="501" spans="1:65" s="13" customFormat="1" ht="10.199999999999999">
      <c r="B501" s="207"/>
      <c r="C501" s="208"/>
      <c r="D501" s="188" t="s">
        <v>210</v>
      </c>
      <c r="E501" s="209" t="s">
        <v>31</v>
      </c>
      <c r="F501" s="210" t="s">
        <v>385</v>
      </c>
      <c r="G501" s="208"/>
      <c r="H501" s="209" t="s">
        <v>31</v>
      </c>
      <c r="I501" s="211"/>
      <c r="J501" s="208"/>
      <c r="K501" s="208"/>
      <c r="L501" s="212"/>
      <c r="M501" s="213"/>
      <c r="N501" s="214"/>
      <c r="O501" s="214"/>
      <c r="P501" s="214"/>
      <c r="Q501" s="214"/>
      <c r="R501" s="214"/>
      <c r="S501" s="214"/>
      <c r="T501" s="215"/>
      <c r="AT501" s="216" t="s">
        <v>210</v>
      </c>
      <c r="AU501" s="216" t="s">
        <v>85</v>
      </c>
      <c r="AV501" s="13" t="s">
        <v>83</v>
      </c>
      <c r="AW501" s="13" t="s">
        <v>38</v>
      </c>
      <c r="AX501" s="13" t="s">
        <v>76</v>
      </c>
      <c r="AY501" s="216" t="s">
        <v>152</v>
      </c>
    </row>
    <row r="502" spans="1:65" s="13" customFormat="1" ht="10.199999999999999">
      <c r="B502" s="207"/>
      <c r="C502" s="208"/>
      <c r="D502" s="188" t="s">
        <v>210</v>
      </c>
      <c r="E502" s="209" t="s">
        <v>31</v>
      </c>
      <c r="F502" s="210" t="s">
        <v>369</v>
      </c>
      <c r="G502" s="208"/>
      <c r="H502" s="209" t="s">
        <v>31</v>
      </c>
      <c r="I502" s="211"/>
      <c r="J502" s="208"/>
      <c r="K502" s="208"/>
      <c r="L502" s="212"/>
      <c r="M502" s="213"/>
      <c r="N502" s="214"/>
      <c r="O502" s="214"/>
      <c r="P502" s="214"/>
      <c r="Q502" s="214"/>
      <c r="R502" s="214"/>
      <c r="S502" s="214"/>
      <c r="T502" s="215"/>
      <c r="AT502" s="216" t="s">
        <v>210</v>
      </c>
      <c r="AU502" s="216" t="s">
        <v>85</v>
      </c>
      <c r="AV502" s="13" t="s">
        <v>83</v>
      </c>
      <c r="AW502" s="13" t="s">
        <v>38</v>
      </c>
      <c r="AX502" s="13" t="s">
        <v>76</v>
      </c>
      <c r="AY502" s="216" t="s">
        <v>152</v>
      </c>
    </row>
    <row r="503" spans="1:65" s="14" customFormat="1" ht="10.199999999999999">
      <c r="B503" s="217"/>
      <c r="C503" s="218"/>
      <c r="D503" s="188" t="s">
        <v>210</v>
      </c>
      <c r="E503" s="219" t="s">
        <v>31</v>
      </c>
      <c r="F503" s="220" t="s">
        <v>222</v>
      </c>
      <c r="G503" s="218"/>
      <c r="H503" s="221">
        <v>10</v>
      </c>
      <c r="I503" s="222"/>
      <c r="J503" s="218"/>
      <c r="K503" s="218"/>
      <c r="L503" s="223"/>
      <c r="M503" s="224"/>
      <c r="N503" s="225"/>
      <c r="O503" s="225"/>
      <c r="P503" s="225"/>
      <c r="Q503" s="225"/>
      <c r="R503" s="225"/>
      <c r="S503" s="225"/>
      <c r="T503" s="226"/>
      <c r="AT503" s="227" t="s">
        <v>210</v>
      </c>
      <c r="AU503" s="227" t="s">
        <v>85</v>
      </c>
      <c r="AV503" s="14" t="s">
        <v>85</v>
      </c>
      <c r="AW503" s="14" t="s">
        <v>38</v>
      </c>
      <c r="AX503" s="14" t="s">
        <v>76</v>
      </c>
      <c r="AY503" s="227" t="s">
        <v>152</v>
      </c>
    </row>
    <row r="504" spans="1:65" s="15" customFormat="1" ht="10.199999999999999">
      <c r="B504" s="228"/>
      <c r="C504" s="229"/>
      <c r="D504" s="188" t="s">
        <v>210</v>
      </c>
      <c r="E504" s="230" t="s">
        <v>31</v>
      </c>
      <c r="F504" s="231" t="s">
        <v>223</v>
      </c>
      <c r="G504" s="229"/>
      <c r="H504" s="232">
        <v>10</v>
      </c>
      <c r="I504" s="233"/>
      <c r="J504" s="229"/>
      <c r="K504" s="229"/>
      <c r="L504" s="234"/>
      <c r="M504" s="235"/>
      <c r="N504" s="236"/>
      <c r="O504" s="236"/>
      <c r="P504" s="236"/>
      <c r="Q504" s="236"/>
      <c r="R504" s="236"/>
      <c r="S504" s="236"/>
      <c r="T504" s="237"/>
      <c r="AT504" s="238" t="s">
        <v>210</v>
      </c>
      <c r="AU504" s="238" t="s">
        <v>85</v>
      </c>
      <c r="AV504" s="15" t="s">
        <v>157</v>
      </c>
      <c r="AW504" s="15" t="s">
        <v>38</v>
      </c>
      <c r="AX504" s="15" t="s">
        <v>83</v>
      </c>
      <c r="AY504" s="238" t="s">
        <v>152</v>
      </c>
    </row>
    <row r="505" spans="1:65" s="2" customFormat="1" ht="16.5" customHeight="1">
      <c r="A505" s="38"/>
      <c r="B505" s="39"/>
      <c r="C505" s="239" t="s">
        <v>386</v>
      </c>
      <c r="D505" s="239" t="s">
        <v>224</v>
      </c>
      <c r="E505" s="240" t="s">
        <v>387</v>
      </c>
      <c r="F505" s="241" t="s">
        <v>388</v>
      </c>
      <c r="G505" s="242" t="s">
        <v>262</v>
      </c>
      <c r="H505" s="243">
        <v>10</v>
      </c>
      <c r="I505" s="244"/>
      <c r="J505" s="245">
        <f>ROUND(I505*H505,2)</f>
        <v>0</v>
      </c>
      <c r="K505" s="241" t="s">
        <v>31</v>
      </c>
      <c r="L505" s="246"/>
      <c r="M505" s="247" t="s">
        <v>31</v>
      </c>
      <c r="N505" s="248" t="s">
        <v>47</v>
      </c>
      <c r="O505" s="68"/>
      <c r="P505" s="184">
        <f>O505*H505</f>
        <v>0</v>
      </c>
      <c r="Q505" s="184">
        <v>0</v>
      </c>
      <c r="R505" s="184">
        <f>Q505*H505</f>
        <v>0</v>
      </c>
      <c r="S505" s="184">
        <v>0</v>
      </c>
      <c r="T505" s="185">
        <f>S505*H505</f>
        <v>0</v>
      </c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R505" s="186" t="s">
        <v>227</v>
      </c>
      <c r="AT505" s="186" t="s">
        <v>224</v>
      </c>
      <c r="AU505" s="186" t="s">
        <v>85</v>
      </c>
      <c r="AY505" s="20" t="s">
        <v>152</v>
      </c>
      <c r="BE505" s="187">
        <f>IF(N505="základní",J505,0)</f>
        <v>0</v>
      </c>
      <c r="BF505" s="187">
        <f>IF(N505="snížená",J505,0)</f>
        <v>0</v>
      </c>
      <c r="BG505" s="187">
        <f>IF(N505="zákl. přenesená",J505,0)</f>
        <v>0</v>
      </c>
      <c r="BH505" s="187">
        <f>IF(N505="sníž. přenesená",J505,0)</f>
        <v>0</v>
      </c>
      <c r="BI505" s="187">
        <f>IF(N505="nulová",J505,0)</f>
        <v>0</v>
      </c>
      <c r="BJ505" s="20" t="s">
        <v>83</v>
      </c>
      <c r="BK505" s="187">
        <f>ROUND(I505*H505,2)</f>
        <v>0</v>
      </c>
      <c r="BL505" s="20" t="s">
        <v>208</v>
      </c>
      <c r="BM505" s="186" t="s">
        <v>389</v>
      </c>
    </row>
    <row r="506" spans="1:65" s="13" customFormat="1" ht="20.399999999999999">
      <c r="B506" s="207"/>
      <c r="C506" s="208"/>
      <c r="D506" s="188" t="s">
        <v>210</v>
      </c>
      <c r="E506" s="209" t="s">
        <v>31</v>
      </c>
      <c r="F506" s="210" t="s">
        <v>211</v>
      </c>
      <c r="G506" s="208"/>
      <c r="H506" s="209" t="s">
        <v>31</v>
      </c>
      <c r="I506" s="211"/>
      <c r="J506" s="208"/>
      <c r="K506" s="208"/>
      <c r="L506" s="212"/>
      <c r="M506" s="213"/>
      <c r="N506" s="214"/>
      <c r="O506" s="214"/>
      <c r="P506" s="214"/>
      <c r="Q506" s="214"/>
      <c r="R506" s="214"/>
      <c r="S506" s="214"/>
      <c r="T506" s="215"/>
      <c r="AT506" s="216" t="s">
        <v>210</v>
      </c>
      <c r="AU506" s="216" t="s">
        <v>85</v>
      </c>
      <c r="AV506" s="13" t="s">
        <v>83</v>
      </c>
      <c r="AW506" s="13" t="s">
        <v>38</v>
      </c>
      <c r="AX506" s="13" t="s">
        <v>76</v>
      </c>
      <c r="AY506" s="216" t="s">
        <v>152</v>
      </c>
    </row>
    <row r="507" spans="1:65" s="13" customFormat="1" ht="10.199999999999999">
      <c r="B507" s="207"/>
      <c r="C507" s="208"/>
      <c r="D507" s="188" t="s">
        <v>210</v>
      </c>
      <c r="E507" s="209" t="s">
        <v>31</v>
      </c>
      <c r="F507" s="210" t="s">
        <v>212</v>
      </c>
      <c r="G507" s="208"/>
      <c r="H507" s="209" t="s">
        <v>31</v>
      </c>
      <c r="I507" s="211"/>
      <c r="J507" s="208"/>
      <c r="K507" s="208"/>
      <c r="L507" s="212"/>
      <c r="M507" s="213"/>
      <c r="N507" s="214"/>
      <c r="O507" s="214"/>
      <c r="P507" s="214"/>
      <c r="Q507" s="214"/>
      <c r="R507" s="214"/>
      <c r="S507" s="214"/>
      <c r="T507" s="215"/>
      <c r="AT507" s="216" t="s">
        <v>210</v>
      </c>
      <c r="AU507" s="216" t="s">
        <v>85</v>
      </c>
      <c r="AV507" s="13" t="s">
        <v>83</v>
      </c>
      <c r="AW507" s="13" t="s">
        <v>38</v>
      </c>
      <c r="AX507" s="13" t="s">
        <v>76</v>
      </c>
      <c r="AY507" s="216" t="s">
        <v>152</v>
      </c>
    </row>
    <row r="508" spans="1:65" s="13" customFormat="1" ht="10.199999999999999">
      <c r="B508" s="207"/>
      <c r="C508" s="208"/>
      <c r="D508" s="188" t="s">
        <v>210</v>
      </c>
      <c r="E508" s="209" t="s">
        <v>31</v>
      </c>
      <c r="F508" s="210" t="s">
        <v>213</v>
      </c>
      <c r="G508" s="208"/>
      <c r="H508" s="209" t="s">
        <v>31</v>
      </c>
      <c r="I508" s="211"/>
      <c r="J508" s="208"/>
      <c r="K508" s="208"/>
      <c r="L508" s="212"/>
      <c r="M508" s="213"/>
      <c r="N508" s="214"/>
      <c r="O508" s="214"/>
      <c r="P508" s="214"/>
      <c r="Q508" s="214"/>
      <c r="R508" s="214"/>
      <c r="S508" s="214"/>
      <c r="T508" s="215"/>
      <c r="AT508" s="216" t="s">
        <v>210</v>
      </c>
      <c r="AU508" s="216" t="s">
        <v>85</v>
      </c>
      <c r="AV508" s="13" t="s">
        <v>83</v>
      </c>
      <c r="AW508" s="13" t="s">
        <v>38</v>
      </c>
      <c r="AX508" s="13" t="s">
        <v>76</v>
      </c>
      <c r="AY508" s="216" t="s">
        <v>152</v>
      </c>
    </row>
    <row r="509" spans="1:65" s="13" customFormat="1" ht="10.199999999999999">
      <c r="B509" s="207"/>
      <c r="C509" s="208"/>
      <c r="D509" s="188" t="s">
        <v>210</v>
      </c>
      <c r="E509" s="209" t="s">
        <v>31</v>
      </c>
      <c r="F509" s="210" t="s">
        <v>214</v>
      </c>
      <c r="G509" s="208"/>
      <c r="H509" s="209" t="s">
        <v>31</v>
      </c>
      <c r="I509" s="211"/>
      <c r="J509" s="208"/>
      <c r="K509" s="208"/>
      <c r="L509" s="212"/>
      <c r="M509" s="213"/>
      <c r="N509" s="214"/>
      <c r="O509" s="214"/>
      <c r="P509" s="214"/>
      <c r="Q509" s="214"/>
      <c r="R509" s="214"/>
      <c r="S509" s="214"/>
      <c r="T509" s="215"/>
      <c r="AT509" s="216" t="s">
        <v>210</v>
      </c>
      <c r="AU509" s="216" t="s">
        <v>85</v>
      </c>
      <c r="AV509" s="13" t="s">
        <v>83</v>
      </c>
      <c r="AW509" s="13" t="s">
        <v>38</v>
      </c>
      <c r="AX509" s="13" t="s">
        <v>76</v>
      </c>
      <c r="AY509" s="216" t="s">
        <v>152</v>
      </c>
    </row>
    <row r="510" spans="1:65" s="13" customFormat="1" ht="10.199999999999999">
      <c r="B510" s="207"/>
      <c r="C510" s="208"/>
      <c r="D510" s="188" t="s">
        <v>210</v>
      </c>
      <c r="E510" s="209" t="s">
        <v>31</v>
      </c>
      <c r="F510" s="210" t="s">
        <v>215</v>
      </c>
      <c r="G510" s="208"/>
      <c r="H510" s="209" t="s">
        <v>31</v>
      </c>
      <c r="I510" s="211"/>
      <c r="J510" s="208"/>
      <c r="K510" s="208"/>
      <c r="L510" s="212"/>
      <c r="M510" s="213"/>
      <c r="N510" s="214"/>
      <c r="O510" s="214"/>
      <c r="P510" s="214"/>
      <c r="Q510" s="214"/>
      <c r="R510" s="214"/>
      <c r="S510" s="214"/>
      <c r="T510" s="215"/>
      <c r="AT510" s="216" t="s">
        <v>210</v>
      </c>
      <c r="AU510" s="216" t="s">
        <v>85</v>
      </c>
      <c r="AV510" s="13" t="s">
        <v>83</v>
      </c>
      <c r="AW510" s="13" t="s">
        <v>38</v>
      </c>
      <c r="AX510" s="13" t="s">
        <v>76</v>
      </c>
      <c r="AY510" s="216" t="s">
        <v>152</v>
      </c>
    </row>
    <row r="511" spans="1:65" s="13" customFormat="1" ht="10.199999999999999">
      <c r="B511" s="207"/>
      <c r="C511" s="208"/>
      <c r="D511" s="188" t="s">
        <v>210</v>
      </c>
      <c r="E511" s="209" t="s">
        <v>31</v>
      </c>
      <c r="F511" s="210" t="s">
        <v>216</v>
      </c>
      <c r="G511" s="208"/>
      <c r="H511" s="209" t="s">
        <v>31</v>
      </c>
      <c r="I511" s="211"/>
      <c r="J511" s="208"/>
      <c r="K511" s="208"/>
      <c r="L511" s="212"/>
      <c r="M511" s="213"/>
      <c r="N511" s="214"/>
      <c r="O511" s="214"/>
      <c r="P511" s="214"/>
      <c r="Q511" s="214"/>
      <c r="R511" s="214"/>
      <c r="S511" s="214"/>
      <c r="T511" s="215"/>
      <c r="AT511" s="216" t="s">
        <v>210</v>
      </c>
      <c r="AU511" s="216" t="s">
        <v>85</v>
      </c>
      <c r="AV511" s="13" t="s">
        <v>83</v>
      </c>
      <c r="AW511" s="13" t="s">
        <v>38</v>
      </c>
      <c r="AX511" s="13" t="s">
        <v>76</v>
      </c>
      <c r="AY511" s="216" t="s">
        <v>152</v>
      </c>
    </row>
    <row r="512" spans="1:65" s="13" customFormat="1" ht="10.199999999999999">
      <c r="B512" s="207"/>
      <c r="C512" s="208"/>
      <c r="D512" s="188" t="s">
        <v>210</v>
      </c>
      <c r="E512" s="209" t="s">
        <v>31</v>
      </c>
      <c r="F512" s="210" t="s">
        <v>217</v>
      </c>
      <c r="G512" s="208"/>
      <c r="H512" s="209" t="s">
        <v>31</v>
      </c>
      <c r="I512" s="211"/>
      <c r="J512" s="208"/>
      <c r="K512" s="208"/>
      <c r="L512" s="212"/>
      <c r="M512" s="213"/>
      <c r="N512" s="214"/>
      <c r="O512" s="214"/>
      <c r="P512" s="214"/>
      <c r="Q512" s="214"/>
      <c r="R512" s="214"/>
      <c r="S512" s="214"/>
      <c r="T512" s="215"/>
      <c r="AT512" s="216" t="s">
        <v>210</v>
      </c>
      <c r="AU512" s="216" t="s">
        <v>85</v>
      </c>
      <c r="AV512" s="13" t="s">
        <v>83</v>
      </c>
      <c r="AW512" s="13" t="s">
        <v>38</v>
      </c>
      <c r="AX512" s="13" t="s">
        <v>76</v>
      </c>
      <c r="AY512" s="216" t="s">
        <v>152</v>
      </c>
    </row>
    <row r="513" spans="1:65" s="13" customFormat="1" ht="10.199999999999999">
      <c r="B513" s="207"/>
      <c r="C513" s="208"/>
      <c r="D513" s="188" t="s">
        <v>210</v>
      </c>
      <c r="E513" s="209" t="s">
        <v>31</v>
      </c>
      <c r="F513" s="210" t="s">
        <v>229</v>
      </c>
      <c r="G513" s="208"/>
      <c r="H513" s="209" t="s">
        <v>31</v>
      </c>
      <c r="I513" s="211"/>
      <c r="J513" s="208"/>
      <c r="K513" s="208"/>
      <c r="L513" s="212"/>
      <c r="M513" s="213"/>
      <c r="N513" s="214"/>
      <c r="O513" s="214"/>
      <c r="P513" s="214"/>
      <c r="Q513" s="214"/>
      <c r="R513" s="214"/>
      <c r="S513" s="214"/>
      <c r="T513" s="215"/>
      <c r="AT513" s="216" t="s">
        <v>210</v>
      </c>
      <c r="AU513" s="216" t="s">
        <v>85</v>
      </c>
      <c r="AV513" s="13" t="s">
        <v>83</v>
      </c>
      <c r="AW513" s="13" t="s">
        <v>38</v>
      </c>
      <c r="AX513" s="13" t="s">
        <v>76</v>
      </c>
      <c r="AY513" s="216" t="s">
        <v>152</v>
      </c>
    </row>
    <row r="514" spans="1:65" s="13" customFormat="1" ht="10.199999999999999">
      <c r="B514" s="207"/>
      <c r="C514" s="208"/>
      <c r="D514" s="188" t="s">
        <v>210</v>
      </c>
      <c r="E514" s="209" t="s">
        <v>31</v>
      </c>
      <c r="F514" s="210" t="s">
        <v>219</v>
      </c>
      <c r="G514" s="208"/>
      <c r="H514" s="209" t="s">
        <v>31</v>
      </c>
      <c r="I514" s="211"/>
      <c r="J514" s="208"/>
      <c r="K514" s="208"/>
      <c r="L514" s="212"/>
      <c r="M514" s="213"/>
      <c r="N514" s="214"/>
      <c r="O514" s="214"/>
      <c r="P514" s="214"/>
      <c r="Q514" s="214"/>
      <c r="R514" s="214"/>
      <c r="S514" s="214"/>
      <c r="T514" s="215"/>
      <c r="AT514" s="216" t="s">
        <v>210</v>
      </c>
      <c r="AU514" s="216" t="s">
        <v>85</v>
      </c>
      <c r="AV514" s="13" t="s">
        <v>83</v>
      </c>
      <c r="AW514" s="13" t="s">
        <v>38</v>
      </c>
      <c r="AX514" s="13" t="s">
        <v>76</v>
      </c>
      <c r="AY514" s="216" t="s">
        <v>152</v>
      </c>
    </row>
    <row r="515" spans="1:65" s="13" customFormat="1" ht="10.199999999999999">
      <c r="B515" s="207"/>
      <c r="C515" s="208"/>
      <c r="D515" s="188" t="s">
        <v>210</v>
      </c>
      <c r="E515" s="209" t="s">
        <v>31</v>
      </c>
      <c r="F515" s="210" t="s">
        <v>378</v>
      </c>
      <c r="G515" s="208"/>
      <c r="H515" s="209" t="s">
        <v>31</v>
      </c>
      <c r="I515" s="211"/>
      <c r="J515" s="208"/>
      <c r="K515" s="208"/>
      <c r="L515" s="212"/>
      <c r="M515" s="213"/>
      <c r="N515" s="214"/>
      <c r="O515" s="214"/>
      <c r="P515" s="214"/>
      <c r="Q515" s="214"/>
      <c r="R515" s="214"/>
      <c r="S515" s="214"/>
      <c r="T515" s="215"/>
      <c r="AT515" s="216" t="s">
        <v>210</v>
      </c>
      <c r="AU515" s="216" t="s">
        <v>85</v>
      </c>
      <c r="AV515" s="13" t="s">
        <v>83</v>
      </c>
      <c r="AW515" s="13" t="s">
        <v>38</v>
      </c>
      <c r="AX515" s="13" t="s">
        <v>76</v>
      </c>
      <c r="AY515" s="216" t="s">
        <v>152</v>
      </c>
    </row>
    <row r="516" spans="1:65" s="13" customFormat="1" ht="10.199999999999999">
      <c r="B516" s="207"/>
      <c r="C516" s="208"/>
      <c r="D516" s="188" t="s">
        <v>210</v>
      </c>
      <c r="E516" s="209" t="s">
        <v>31</v>
      </c>
      <c r="F516" s="210" t="s">
        <v>385</v>
      </c>
      <c r="G516" s="208"/>
      <c r="H516" s="209" t="s">
        <v>31</v>
      </c>
      <c r="I516" s="211"/>
      <c r="J516" s="208"/>
      <c r="K516" s="208"/>
      <c r="L516" s="212"/>
      <c r="M516" s="213"/>
      <c r="N516" s="214"/>
      <c r="O516" s="214"/>
      <c r="P516" s="214"/>
      <c r="Q516" s="214"/>
      <c r="R516" s="214"/>
      <c r="S516" s="214"/>
      <c r="T516" s="215"/>
      <c r="AT516" s="216" t="s">
        <v>210</v>
      </c>
      <c r="AU516" s="216" t="s">
        <v>85</v>
      </c>
      <c r="AV516" s="13" t="s">
        <v>83</v>
      </c>
      <c r="AW516" s="13" t="s">
        <v>38</v>
      </c>
      <c r="AX516" s="13" t="s">
        <v>76</v>
      </c>
      <c r="AY516" s="216" t="s">
        <v>152</v>
      </c>
    </row>
    <row r="517" spans="1:65" s="13" customFormat="1" ht="10.199999999999999">
      <c r="B517" s="207"/>
      <c r="C517" s="208"/>
      <c r="D517" s="188" t="s">
        <v>210</v>
      </c>
      <c r="E517" s="209" t="s">
        <v>31</v>
      </c>
      <c r="F517" s="210" t="s">
        <v>369</v>
      </c>
      <c r="G517" s="208"/>
      <c r="H517" s="209" t="s">
        <v>31</v>
      </c>
      <c r="I517" s="211"/>
      <c r="J517" s="208"/>
      <c r="K517" s="208"/>
      <c r="L517" s="212"/>
      <c r="M517" s="213"/>
      <c r="N517" s="214"/>
      <c r="O517" s="214"/>
      <c r="P517" s="214"/>
      <c r="Q517" s="214"/>
      <c r="R517" s="214"/>
      <c r="S517" s="214"/>
      <c r="T517" s="215"/>
      <c r="AT517" s="216" t="s">
        <v>210</v>
      </c>
      <c r="AU517" s="216" t="s">
        <v>85</v>
      </c>
      <c r="AV517" s="13" t="s">
        <v>83</v>
      </c>
      <c r="AW517" s="13" t="s">
        <v>38</v>
      </c>
      <c r="AX517" s="13" t="s">
        <v>76</v>
      </c>
      <c r="AY517" s="216" t="s">
        <v>152</v>
      </c>
    </row>
    <row r="518" spans="1:65" s="14" customFormat="1" ht="10.199999999999999">
      <c r="B518" s="217"/>
      <c r="C518" s="218"/>
      <c r="D518" s="188" t="s">
        <v>210</v>
      </c>
      <c r="E518" s="219" t="s">
        <v>31</v>
      </c>
      <c r="F518" s="220" t="s">
        <v>222</v>
      </c>
      <c r="G518" s="218"/>
      <c r="H518" s="221">
        <v>10</v>
      </c>
      <c r="I518" s="222"/>
      <c r="J518" s="218"/>
      <c r="K518" s="218"/>
      <c r="L518" s="223"/>
      <c r="M518" s="224"/>
      <c r="N518" s="225"/>
      <c r="O518" s="225"/>
      <c r="P518" s="225"/>
      <c r="Q518" s="225"/>
      <c r="R518" s="225"/>
      <c r="S518" s="225"/>
      <c r="T518" s="226"/>
      <c r="AT518" s="227" t="s">
        <v>210</v>
      </c>
      <c r="AU518" s="227" t="s">
        <v>85</v>
      </c>
      <c r="AV518" s="14" t="s">
        <v>85</v>
      </c>
      <c r="AW518" s="14" t="s">
        <v>38</v>
      </c>
      <c r="AX518" s="14" t="s">
        <v>76</v>
      </c>
      <c r="AY518" s="227" t="s">
        <v>152</v>
      </c>
    </row>
    <row r="519" spans="1:65" s="15" customFormat="1" ht="10.199999999999999">
      <c r="B519" s="228"/>
      <c r="C519" s="229"/>
      <c r="D519" s="188" t="s">
        <v>210</v>
      </c>
      <c r="E519" s="230" t="s">
        <v>31</v>
      </c>
      <c r="F519" s="231" t="s">
        <v>223</v>
      </c>
      <c r="G519" s="229"/>
      <c r="H519" s="232">
        <v>10</v>
      </c>
      <c r="I519" s="233"/>
      <c r="J519" s="229"/>
      <c r="K519" s="229"/>
      <c r="L519" s="234"/>
      <c r="M519" s="235"/>
      <c r="N519" s="236"/>
      <c r="O519" s="236"/>
      <c r="P519" s="236"/>
      <c r="Q519" s="236"/>
      <c r="R519" s="236"/>
      <c r="S519" s="236"/>
      <c r="T519" s="237"/>
      <c r="AT519" s="238" t="s">
        <v>210</v>
      </c>
      <c r="AU519" s="238" t="s">
        <v>85</v>
      </c>
      <c r="AV519" s="15" t="s">
        <v>157</v>
      </c>
      <c r="AW519" s="15" t="s">
        <v>38</v>
      </c>
      <c r="AX519" s="15" t="s">
        <v>83</v>
      </c>
      <c r="AY519" s="238" t="s">
        <v>152</v>
      </c>
    </row>
    <row r="520" spans="1:65" s="2" customFormat="1" ht="16.5" customHeight="1">
      <c r="A520" s="38"/>
      <c r="B520" s="39"/>
      <c r="C520" s="175" t="s">
        <v>227</v>
      </c>
      <c r="D520" s="175" t="s">
        <v>153</v>
      </c>
      <c r="E520" s="176" t="s">
        <v>390</v>
      </c>
      <c r="F520" s="177" t="s">
        <v>391</v>
      </c>
      <c r="G520" s="178" t="s">
        <v>207</v>
      </c>
      <c r="H520" s="179">
        <v>15</v>
      </c>
      <c r="I520" s="180"/>
      <c r="J520" s="181">
        <f>ROUND(I520*H520,2)</f>
        <v>0</v>
      </c>
      <c r="K520" s="177" t="s">
        <v>31</v>
      </c>
      <c r="L520" s="43"/>
      <c r="M520" s="182" t="s">
        <v>31</v>
      </c>
      <c r="N520" s="183" t="s">
        <v>47</v>
      </c>
      <c r="O520" s="68"/>
      <c r="P520" s="184">
        <f>O520*H520</f>
        <v>0</v>
      </c>
      <c r="Q520" s="184">
        <v>0</v>
      </c>
      <c r="R520" s="184">
        <f>Q520*H520</f>
        <v>0</v>
      </c>
      <c r="S520" s="184">
        <v>0</v>
      </c>
      <c r="T520" s="185">
        <f>S520*H520</f>
        <v>0</v>
      </c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R520" s="186" t="s">
        <v>208</v>
      </c>
      <c r="AT520" s="186" t="s">
        <v>153</v>
      </c>
      <c r="AU520" s="186" t="s">
        <v>85</v>
      </c>
      <c r="AY520" s="20" t="s">
        <v>152</v>
      </c>
      <c r="BE520" s="187">
        <f>IF(N520="základní",J520,0)</f>
        <v>0</v>
      </c>
      <c r="BF520" s="187">
        <f>IF(N520="snížená",J520,0)</f>
        <v>0</v>
      </c>
      <c r="BG520" s="187">
        <f>IF(N520="zákl. přenesená",J520,0)</f>
        <v>0</v>
      </c>
      <c r="BH520" s="187">
        <f>IF(N520="sníž. přenesená",J520,0)</f>
        <v>0</v>
      </c>
      <c r="BI520" s="187">
        <f>IF(N520="nulová",J520,0)</f>
        <v>0</v>
      </c>
      <c r="BJ520" s="20" t="s">
        <v>83</v>
      </c>
      <c r="BK520" s="187">
        <f>ROUND(I520*H520,2)</f>
        <v>0</v>
      </c>
      <c r="BL520" s="20" t="s">
        <v>208</v>
      </c>
      <c r="BM520" s="186" t="s">
        <v>392</v>
      </c>
    </row>
    <row r="521" spans="1:65" s="13" customFormat="1" ht="20.399999999999999">
      <c r="B521" s="207"/>
      <c r="C521" s="208"/>
      <c r="D521" s="188" t="s">
        <v>210</v>
      </c>
      <c r="E521" s="209" t="s">
        <v>31</v>
      </c>
      <c r="F521" s="210" t="s">
        <v>211</v>
      </c>
      <c r="G521" s="208"/>
      <c r="H521" s="209" t="s">
        <v>31</v>
      </c>
      <c r="I521" s="211"/>
      <c r="J521" s="208"/>
      <c r="K521" s="208"/>
      <c r="L521" s="212"/>
      <c r="M521" s="213"/>
      <c r="N521" s="214"/>
      <c r="O521" s="214"/>
      <c r="P521" s="214"/>
      <c r="Q521" s="214"/>
      <c r="R521" s="214"/>
      <c r="S521" s="214"/>
      <c r="T521" s="215"/>
      <c r="AT521" s="216" t="s">
        <v>210</v>
      </c>
      <c r="AU521" s="216" t="s">
        <v>85</v>
      </c>
      <c r="AV521" s="13" t="s">
        <v>83</v>
      </c>
      <c r="AW521" s="13" t="s">
        <v>38</v>
      </c>
      <c r="AX521" s="13" t="s">
        <v>76</v>
      </c>
      <c r="AY521" s="216" t="s">
        <v>152</v>
      </c>
    </row>
    <row r="522" spans="1:65" s="13" customFormat="1" ht="10.199999999999999">
      <c r="B522" s="207"/>
      <c r="C522" s="208"/>
      <c r="D522" s="188" t="s">
        <v>210</v>
      </c>
      <c r="E522" s="209" t="s">
        <v>31</v>
      </c>
      <c r="F522" s="210" t="s">
        <v>212</v>
      </c>
      <c r="G522" s="208"/>
      <c r="H522" s="209" t="s">
        <v>31</v>
      </c>
      <c r="I522" s="211"/>
      <c r="J522" s="208"/>
      <c r="K522" s="208"/>
      <c r="L522" s="212"/>
      <c r="M522" s="213"/>
      <c r="N522" s="214"/>
      <c r="O522" s="214"/>
      <c r="P522" s="214"/>
      <c r="Q522" s="214"/>
      <c r="R522" s="214"/>
      <c r="S522" s="214"/>
      <c r="T522" s="215"/>
      <c r="AT522" s="216" t="s">
        <v>210</v>
      </c>
      <c r="AU522" s="216" t="s">
        <v>85</v>
      </c>
      <c r="AV522" s="13" t="s">
        <v>83</v>
      </c>
      <c r="AW522" s="13" t="s">
        <v>38</v>
      </c>
      <c r="AX522" s="13" t="s">
        <v>76</v>
      </c>
      <c r="AY522" s="216" t="s">
        <v>152</v>
      </c>
    </row>
    <row r="523" spans="1:65" s="13" customFormat="1" ht="10.199999999999999">
      <c r="B523" s="207"/>
      <c r="C523" s="208"/>
      <c r="D523" s="188" t="s">
        <v>210</v>
      </c>
      <c r="E523" s="209" t="s">
        <v>31</v>
      </c>
      <c r="F523" s="210" t="s">
        <v>213</v>
      </c>
      <c r="G523" s="208"/>
      <c r="H523" s="209" t="s">
        <v>31</v>
      </c>
      <c r="I523" s="211"/>
      <c r="J523" s="208"/>
      <c r="K523" s="208"/>
      <c r="L523" s="212"/>
      <c r="M523" s="213"/>
      <c r="N523" s="214"/>
      <c r="O523" s="214"/>
      <c r="P523" s="214"/>
      <c r="Q523" s="214"/>
      <c r="R523" s="214"/>
      <c r="S523" s="214"/>
      <c r="T523" s="215"/>
      <c r="AT523" s="216" t="s">
        <v>210</v>
      </c>
      <c r="AU523" s="216" t="s">
        <v>85</v>
      </c>
      <c r="AV523" s="13" t="s">
        <v>83</v>
      </c>
      <c r="AW523" s="13" t="s">
        <v>38</v>
      </c>
      <c r="AX523" s="13" t="s">
        <v>76</v>
      </c>
      <c r="AY523" s="216" t="s">
        <v>152</v>
      </c>
    </row>
    <row r="524" spans="1:65" s="13" customFormat="1" ht="10.199999999999999">
      <c r="B524" s="207"/>
      <c r="C524" s="208"/>
      <c r="D524" s="188" t="s">
        <v>210</v>
      </c>
      <c r="E524" s="209" t="s">
        <v>31</v>
      </c>
      <c r="F524" s="210" t="s">
        <v>214</v>
      </c>
      <c r="G524" s="208"/>
      <c r="H524" s="209" t="s">
        <v>31</v>
      </c>
      <c r="I524" s="211"/>
      <c r="J524" s="208"/>
      <c r="K524" s="208"/>
      <c r="L524" s="212"/>
      <c r="M524" s="213"/>
      <c r="N524" s="214"/>
      <c r="O524" s="214"/>
      <c r="P524" s="214"/>
      <c r="Q524" s="214"/>
      <c r="R524" s="214"/>
      <c r="S524" s="214"/>
      <c r="T524" s="215"/>
      <c r="AT524" s="216" t="s">
        <v>210</v>
      </c>
      <c r="AU524" s="216" t="s">
        <v>85</v>
      </c>
      <c r="AV524" s="13" t="s">
        <v>83</v>
      </c>
      <c r="AW524" s="13" t="s">
        <v>38</v>
      </c>
      <c r="AX524" s="13" t="s">
        <v>76</v>
      </c>
      <c r="AY524" s="216" t="s">
        <v>152</v>
      </c>
    </row>
    <row r="525" spans="1:65" s="13" customFormat="1" ht="10.199999999999999">
      <c r="B525" s="207"/>
      <c r="C525" s="208"/>
      <c r="D525" s="188" t="s">
        <v>210</v>
      </c>
      <c r="E525" s="209" t="s">
        <v>31</v>
      </c>
      <c r="F525" s="210" t="s">
        <v>215</v>
      </c>
      <c r="G525" s="208"/>
      <c r="H525" s="209" t="s">
        <v>31</v>
      </c>
      <c r="I525" s="211"/>
      <c r="J525" s="208"/>
      <c r="K525" s="208"/>
      <c r="L525" s="212"/>
      <c r="M525" s="213"/>
      <c r="N525" s="214"/>
      <c r="O525" s="214"/>
      <c r="P525" s="214"/>
      <c r="Q525" s="214"/>
      <c r="R525" s="214"/>
      <c r="S525" s="214"/>
      <c r="T525" s="215"/>
      <c r="AT525" s="216" t="s">
        <v>210</v>
      </c>
      <c r="AU525" s="216" t="s">
        <v>85</v>
      </c>
      <c r="AV525" s="13" t="s">
        <v>83</v>
      </c>
      <c r="AW525" s="13" t="s">
        <v>38</v>
      </c>
      <c r="AX525" s="13" t="s">
        <v>76</v>
      </c>
      <c r="AY525" s="216" t="s">
        <v>152</v>
      </c>
    </row>
    <row r="526" spans="1:65" s="13" customFormat="1" ht="10.199999999999999">
      <c r="B526" s="207"/>
      <c r="C526" s="208"/>
      <c r="D526" s="188" t="s">
        <v>210</v>
      </c>
      <c r="E526" s="209" t="s">
        <v>31</v>
      </c>
      <c r="F526" s="210" t="s">
        <v>216</v>
      </c>
      <c r="G526" s="208"/>
      <c r="H526" s="209" t="s">
        <v>31</v>
      </c>
      <c r="I526" s="211"/>
      <c r="J526" s="208"/>
      <c r="K526" s="208"/>
      <c r="L526" s="212"/>
      <c r="M526" s="213"/>
      <c r="N526" s="214"/>
      <c r="O526" s="214"/>
      <c r="P526" s="214"/>
      <c r="Q526" s="214"/>
      <c r="R526" s="214"/>
      <c r="S526" s="214"/>
      <c r="T526" s="215"/>
      <c r="AT526" s="216" t="s">
        <v>210</v>
      </c>
      <c r="AU526" s="216" t="s">
        <v>85</v>
      </c>
      <c r="AV526" s="13" t="s">
        <v>83</v>
      </c>
      <c r="AW526" s="13" t="s">
        <v>38</v>
      </c>
      <c r="AX526" s="13" t="s">
        <v>76</v>
      </c>
      <c r="AY526" s="216" t="s">
        <v>152</v>
      </c>
    </row>
    <row r="527" spans="1:65" s="13" customFormat="1" ht="10.199999999999999">
      <c r="B527" s="207"/>
      <c r="C527" s="208"/>
      <c r="D527" s="188" t="s">
        <v>210</v>
      </c>
      <c r="E527" s="209" t="s">
        <v>31</v>
      </c>
      <c r="F527" s="210" t="s">
        <v>217</v>
      </c>
      <c r="G527" s="208"/>
      <c r="H527" s="209" t="s">
        <v>31</v>
      </c>
      <c r="I527" s="211"/>
      <c r="J527" s="208"/>
      <c r="K527" s="208"/>
      <c r="L527" s="212"/>
      <c r="M527" s="213"/>
      <c r="N527" s="214"/>
      <c r="O527" s="214"/>
      <c r="P527" s="214"/>
      <c r="Q527" s="214"/>
      <c r="R527" s="214"/>
      <c r="S527" s="214"/>
      <c r="T527" s="215"/>
      <c r="AT527" s="216" t="s">
        <v>210</v>
      </c>
      <c r="AU527" s="216" t="s">
        <v>85</v>
      </c>
      <c r="AV527" s="13" t="s">
        <v>83</v>
      </c>
      <c r="AW527" s="13" t="s">
        <v>38</v>
      </c>
      <c r="AX527" s="13" t="s">
        <v>76</v>
      </c>
      <c r="AY527" s="216" t="s">
        <v>152</v>
      </c>
    </row>
    <row r="528" spans="1:65" s="13" customFormat="1" ht="10.199999999999999">
      <c r="B528" s="207"/>
      <c r="C528" s="208"/>
      <c r="D528" s="188" t="s">
        <v>210</v>
      </c>
      <c r="E528" s="209" t="s">
        <v>31</v>
      </c>
      <c r="F528" s="210" t="s">
        <v>218</v>
      </c>
      <c r="G528" s="208"/>
      <c r="H528" s="209" t="s">
        <v>31</v>
      </c>
      <c r="I528" s="211"/>
      <c r="J528" s="208"/>
      <c r="K528" s="208"/>
      <c r="L528" s="212"/>
      <c r="M528" s="213"/>
      <c r="N528" s="214"/>
      <c r="O528" s="214"/>
      <c r="P528" s="214"/>
      <c r="Q528" s="214"/>
      <c r="R528" s="214"/>
      <c r="S528" s="214"/>
      <c r="T528" s="215"/>
      <c r="AT528" s="216" t="s">
        <v>210</v>
      </c>
      <c r="AU528" s="216" t="s">
        <v>85</v>
      </c>
      <c r="AV528" s="13" t="s">
        <v>83</v>
      </c>
      <c r="AW528" s="13" t="s">
        <v>38</v>
      </c>
      <c r="AX528" s="13" t="s">
        <v>76</v>
      </c>
      <c r="AY528" s="216" t="s">
        <v>152</v>
      </c>
    </row>
    <row r="529" spans="1:65" s="13" customFormat="1" ht="10.199999999999999">
      <c r="B529" s="207"/>
      <c r="C529" s="208"/>
      <c r="D529" s="188" t="s">
        <v>210</v>
      </c>
      <c r="E529" s="209" t="s">
        <v>31</v>
      </c>
      <c r="F529" s="210" t="s">
        <v>219</v>
      </c>
      <c r="G529" s="208"/>
      <c r="H529" s="209" t="s">
        <v>31</v>
      </c>
      <c r="I529" s="211"/>
      <c r="J529" s="208"/>
      <c r="K529" s="208"/>
      <c r="L529" s="212"/>
      <c r="M529" s="213"/>
      <c r="N529" s="214"/>
      <c r="O529" s="214"/>
      <c r="P529" s="214"/>
      <c r="Q529" s="214"/>
      <c r="R529" s="214"/>
      <c r="S529" s="214"/>
      <c r="T529" s="215"/>
      <c r="AT529" s="216" t="s">
        <v>210</v>
      </c>
      <c r="AU529" s="216" t="s">
        <v>85</v>
      </c>
      <c r="AV529" s="13" t="s">
        <v>83</v>
      </c>
      <c r="AW529" s="13" t="s">
        <v>38</v>
      </c>
      <c r="AX529" s="13" t="s">
        <v>76</v>
      </c>
      <c r="AY529" s="216" t="s">
        <v>152</v>
      </c>
    </row>
    <row r="530" spans="1:65" s="13" customFormat="1" ht="10.199999999999999">
      <c r="B530" s="207"/>
      <c r="C530" s="208"/>
      <c r="D530" s="188" t="s">
        <v>210</v>
      </c>
      <c r="E530" s="209" t="s">
        <v>31</v>
      </c>
      <c r="F530" s="210" t="s">
        <v>378</v>
      </c>
      <c r="G530" s="208"/>
      <c r="H530" s="209" t="s">
        <v>31</v>
      </c>
      <c r="I530" s="211"/>
      <c r="J530" s="208"/>
      <c r="K530" s="208"/>
      <c r="L530" s="212"/>
      <c r="M530" s="213"/>
      <c r="N530" s="214"/>
      <c r="O530" s="214"/>
      <c r="P530" s="214"/>
      <c r="Q530" s="214"/>
      <c r="R530" s="214"/>
      <c r="S530" s="214"/>
      <c r="T530" s="215"/>
      <c r="AT530" s="216" t="s">
        <v>210</v>
      </c>
      <c r="AU530" s="216" t="s">
        <v>85</v>
      </c>
      <c r="AV530" s="13" t="s">
        <v>83</v>
      </c>
      <c r="AW530" s="13" t="s">
        <v>38</v>
      </c>
      <c r="AX530" s="13" t="s">
        <v>76</v>
      </c>
      <c r="AY530" s="216" t="s">
        <v>152</v>
      </c>
    </row>
    <row r="531" spans="1:65" s="13" customFormat="1" ht="10.199999999999999">
      <c r="B531" s="207"/>
      <c r="C531" s="208"/>
      <c r="D531" s="188" t="s">
        <v>210</v>
      </c>
      <c r="E531" s="209" t="s">
        <v>31</v>
      </c>
      <c r="F531" s="210" t="s">
        <v>393</v>
      </c>
      <c r="G531" s="208"/>
      <c r="H531" s="209" t="s">
        <v>31</v>
      </c>
      <c r="I531" s="211"/>
      <c r="J531" s="208"/>
      <c r="K531" s="208"/>
      <c r="L531" s="212"/>
      <c r="M531" s="213"/>
      <c r="N531" s="214"/>
      <c r="O531" s="214"/>
      <c r="P531" s="214"/>
      <c r="Q531" s="214"/>
      <c r="R531" s="214"/>
      <c r="S531" s="214"/>
      <c r="T531" s="215"/>
      <c r="AT531" s="216" t="s">
        <v>210</v>
      </c>
      <c r="AU531" s="216" t="s">
        <v>85</v>
      </c>
      <c r="AV531" s="13" t="s">
        <v>83</v>
      </c>
      <c r="AW531" s="13" t="s">
        <v>38</v>
      </c>
      <c r="AX531" s="13" t="s">
        <v>76</v>
      </c>
      <c r="AY531" s="216" t="s">
        <v>152</v>
      </c>
    </row>
    <row r="532" spans="1:65" s="14" customFormat="1" ht="10.199999999999999">
      <c r="B532" s="217"/>
      <c r="C532" s="218"/>
      <c r="D532" s="188" t="s">
        <v>210</v>
      </c>
      <c r="E532" s="219" t="s">
        <v>31</v>
      </c>
      <c r="F532" s="220" t="s">
        <v>253</v>
      </c>
      <c r="G532" s="218"/>
      <c r="H532" s="221">
        <v>15</v>
      </c>
      <c r="I532" s="222"/>
      <c r="J532" s="218"/>
      <c r="K532" s="218"/>
      <c r="L532" s="223"/>
      <c r="M532" s="224"/>
      <c r="N532" s="225"/>
      <c r="O532" s="225"/>
      <c r="P532" s="225"/>
      <c r="Q532" s="225"/>
      <c r="R532" s="225"/>
      <c r="S532" s="225"/>
      <c r="T532" s="226"/>
      <c r="AT532" s="227" t="s">
        <v>210</v>
      </c>
      <c r="AU532" s="227" t="s">
        <v>85</v>
      </c>
      <c r="AV532" s="14" t="s">
        <v>85</v>
      </c>
      <c r="AW532" s="14" t="s">
        <v>38</v>
      </c>
      <c r="AX532" s="14" t="s">
        <v>76</v>
      </c>
      <c r="AY532" s="227" t="s">
        <v>152</v>
      </c>
    </row>
    <row r="533" spans="1:65" s="15" customFormat="1" ht="10.199999999999999">
      <c r="B533" s="228"/>
      <c r="C533" s="229"/>
      <c r="D533" s="188" t="s">
        <v>210</v>
      </c>
      <c r="E533" s="230" t="s">
        <v>31</v>
      </c>
      <c r="F533" s="231" t="s">
        <v>223</v>
      </c>
      <c r="G533" s="229"/>
      <c r="H533" s="232">
        <v>15</v>
      </c>
      <c r="I533" s="233"/>
      <c r="J533" s="229"/>
      <c r="K533" s="229"/>
      <c r="L533" s="234"/>
      <c r="M533" s="235"/>
      <c r="N533" s="236"/>
      <c r="O533" s="236"/>
      <c r="P533" s="236"/>
      <c r="Q533" s="236"/>
      <c r="R533" s="236"/>
      <c r="S533" s="236"/>
      <c r="T533" s="237"/>
      <c r="AT533" s="238" t="s">
        <v>210</v>
      </c>
      <c r="AU533" s="238" t="s">
        <v>85</v>
      </c>
      <c r="AV533" s="15" t="s">
        <v>157</v>
      </c>
      <c r="AW533" s="15" t="s">
        <v>38</v>
      </c>
      <c r="AX533" s="15" t="s">
        <v>83</v>
      </c>
      <c r="AY533" s="238" t="s">
        <v>152</v>
      </c>
    </row>
    <row r="534" spans="1:65" s="2" customFormat="1" ht="24.15" customHeight="1">
      <c r="A534" s="38"/>
      <c r="B534" s="39"/>
      <c r="C534" s="239" t="s">
        <v>394</v>
      </c>
      <c r="D534" s="239" t="s">
        <v>224</v>
      </c>
      <c r="E534" s="240" t="s">
        <v>395</v>
      </c>
      <c r="F534" s="241" t="s">
        <v>396</v>
      </c>
      <c r="G534" s="242" t="s">
        <v>397</v>
      </c>
      <c r="H534" s="243">
        <v>7.4999999999999997E-2</v>
      </c>
      <c r="I534" s="244"/>
      <c r="J534" s="245">
        <f>ROUND(I534*H534,2)</f>
        <v>0</v>
      </c>
      <c r="K534" s="241" t="s">
        <v>31</v>
      </c>
      <c r="L534" s="246"/>
      <c r="M534" s="247" t="s">
        <v>31</v>
      </c>
      <c r="N534" s="248" t="s">
        <v>47</v>
      </c>
      <c r="O534" s="68"/>
      <c r="P534" s="184">
        <f>O534*H534</f>
        <v>0</v>
      </c>
      <c r="Q534" s="184">
        <v>0</v>
      </c>
      <c r="R534" s="184">
        <f>Q534*H534</f>
        <v>0</v>
      </c>
      <c r="S534" s="184">
        <v>0</v>
      </c>
      <c r="T534" s="185">
        <f>S534*H534</f>
        <v>0</v>
      </c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R534" s="186" t="s">
        <v>227</v>
      </c>
      <c r="AT534" s="186" t="s">
        <v>224</v>
      </c>
      <c r="AU534" s="186" t="s">
        <v>85</v>
      </c>
      <c r="AY534" s="20" t="s">
        <v>152</v>
      </c>
      <c r="BE534" s="187">
        <f>IF(N534="základní",J534,0)</f>
        <v>0</v>
      </c>
      <c r="BF534" s="187">
        <f>IF(N534="snížená",J534,0)</f>
        <v>0</v>
      </c>
      <c r="BG534" s="187">
        <f>IF(N534="zákl. přenesená",J534,0)</f>
        <v>0</v>
      </c>
      <c r="BH534" s="187">
        <f>IF(N534="sníž. přenesená",J534,0)</f>
        <v>0</v>
      </c>
      <c r="BI534" s="187">
        <f>IF(N534="nulová",J534,0)</f>
        <v>0</v>
      </c>
      <c r="BJ534" s="20" t="s">
        <v>83</v>
      </c>
      <c r="BK534" s="187">
        <f>ROUND(I534*H534,2)</f>
        <v>0</v>
      </c>
      <c r="BL534" s="20" t="s">
        <v>208</v>
      </c>
      <c r="BM534" s="186" t="s">
        <v>398</v>
      </c>
    </row>
    <row r="535" spans="1:65" s="13" customFormat="1" ht="20.399999999999999">
      <c r="B535" s="207"/>
      <c r="C535" s="208"/>
      <c r="D535" s="188" t="s">
        <v>210</v>
      </c>
      <c r="E535" s="209" t="s">
        <v>31</v>
      </c>
      <c r="F535" s="210" t="s">
        <v>211</v>
      </c>
      <c r="G535" s="208"/>
      <c r="H535" s="209" t="s">
        <v>31</v>
      </c>
      <c r="I535" s="211"/>
      <c r="J535" s="208"/>
      <c r="K535" s="208"/>
      <c r="L535" s="212"/>
      <c r="M535" s="213"/>
      <c r="N535" s="214"/>
      <c r="O535" s="214"/>
      <c r="P535" s="214"/>
      <c r="Q535" s="214"/>
      <c r="R535" s="214"/>
      <c r="S535" s="214"/>
      <c r="T535" s="215"/>
      <c r="AT535" s="216" t="s">
        <v>210</v>
      </c>
      <c r="AU535" s="216" t="s">
        <v>85</v>
      </c>
      <c r="AV535" s="13" t="s">
        <v>83</v>
      </c>
      <c r="AW535" s="13" t="s">
        <v>38</v>
      </c>
      <c r="AX535" s="13" t="s">
        <v>76</v>
      </c>
      <c r="AY535" s="216" t="s">
        <v>152</v>
      </c>
    </row>
    <row r="536" spans="1:65" s="13" customFormat="1" ht="10.199999999999999">
      <c r="B536" s="207"/>
      <c r="C536" s="208"/>
      <c r="D536" s="188" t="s">
        <v>210</v>
      </c>
      <c r="E536" s="209" t="s">
        <v>31</v>
      </c>
      <c r="F536" s="210" t="s">
        <v>212</v>
      </c>
      <c r="G536" s="208"/>
      <c r="H536" s="209" t="s">
        <v>31</v>
      </c>
      <c r="I536" s="211"/>
      <c r="J536" s="208"/>
      <c r="K536" s="208"/>
      <c r="L536" s="212"/>
      <c r="M536" s="213"/>
      <c r="N536" s="214"/>
      <c r="O536" s="214"/>
      <c r="P536" s="214"/>
      <c r="Q536" s="214"/>
      <c r="R536" s="214"/>
      <c r="S536" s="214"/>
      <c r="T536" s="215"/>
      <c r="AT536" s="216" t="s">
        <v>210</v>
      </c>
      <c r="AU536" s="216" t="s">
        <v>85</v>
      </c>
      <c r="AV536" s="13" t="s">
        <v>83</v>
      </c>
      <c r="AW536" s="13" t="s">
        <v>38</v>
      </c>
      <c r="AX536" s="13" t="s">
        <v>76</v>
      </c>
      <c r="AY536" s="216" t="s">
        <v>152</v>
      </c>
    </row>
    <row r="537" spans="1:65" s="13" customFormat="1" ht="10.199999999999999">
      <c r="B537" s="207"/>
      <c r="C537" s="208"/>
      <c r="D537" s="188" t="s">
        <v>210</v>
      </c>
      <c r="E537" s="209" t="s">
        <v>31</v>
      </c>
      <c r="F537" s="210" t="s">
        <v>213</v>
      </c>
      <c r="G537" s="208"/>
      <c r="H537" s="209" t="s">
        <v>31</v>
      </c>
      <c r="I537" s="211"/>
      <c r="J537" s="208"/>
      <c r="K537" s="208"/>
      <c r="L537" s="212"/>
      <c r="M537" s="213"/>
      <c r="N537" s="214"/>
      <c r="O537" s="214"/>
      <c r="P537" s="214"/>
      <c r="Q537" s="214"/>
      <c r="R537" s="214"/>
      <c r="S537" s="214"/>
      <c r="T537" s="215"/>
      <c r="AT537" s="216" t="s">
        <v>210</v>
      </c>
      <c r="AU537" s="216" t="s">
        <v>85</v>
      </c>
      <c r="AV537" s="13" t="s">
        <v>83</v>
      </c>
      <c r="AW537" s="13" t="s">
        <v>38</v>
      </c>
      <c r="AX537" s="13" t="s">
        <v>76</v>
      </c>
      <c r="AY537" s="216" t="s">
        <v>152</v>
      </c>
    </row>
    <row r="538" spans="1:65" s="13" customFormat="1" ht="10.199999999999999">
      <c r="B538" s="207"/>
      <c r="C538" s="208"/>
      <c r="D538" s="188" t="s">
        <v>210</v>
      </c>
      <c r="E538" s="209" t="s">
        <v>31</v>
      </c>
      <c r="F538" s="210" t="s">
        <v>214</v>
      </c>
      <c r="G538" s="208"/>
      <c r="H538" s="209" t="s">
        <v>31</v>
      </c>
      <c r="I538" s="211"/>
      <c r="J538" s="208"/>
      <c r="K538" s="208"/>
      <c r="L538" s="212"/>
      <c r="M538" s="213"/>
      <c r="N538" s="214"/>
      <c r="O538" s="214"/>
      <c r="P538" s="214"/>
      <c r="Q538" s="214"/>
      <c r="R538" s="214"/>
      <c r="S538" s="214"/>
      <c r="T538" s="215"/>
      <c r="AT538" s="216" t="s">
        <v>210</v>
      </c>
      <c r="AU538" s="216" t="s">
        <v>85</v>
      </c>
      <c r="AV538" s="13" t="s">
        <v>83</v>
      </c>
      <c r="AW538" s="13" t="s">
        <v>38</v>
      </c>
      <c r="AX538" s="13" t="s">
        <v>76</v>
      </c>
      <c r="AY538" s="216" t="s">
        <v>152</v>
      </c>
    </row>
    <row r="539" spans="1:65" s="13" customFormat="1" ht="10.199999999999999">
      <c r="B539" s="207"/>
      <c r="C539" s="208"/>
      <c r="D539" s="188" t="s">
        <v>210</v>
      </c>
      <c r="E539" s="209" t="s">
        <v>31</v>
      </c>
      <c r="F539" s="210" t="s">
        <v>215</v>
      </c>
      <c r="G539" s="208"/>
      <c r="H539" s="209" t="s">
        <v>31</v>
      </c>
      <c r="I539" s="211"/>
      <c r="J539" s="208"/>
      <c r="K539" s="208"/>
      <c r="L539" s="212"/>
      <c r="M539" s="213"/>
      <c r="N539" s="214"/>
      <c r="O539" s="214"/>
      <c r="P539" s="214"/>
      <c r="Q539" s="214"/>
      <c r="R539" s="214"/>
      <c r="S539" s="214"/>
      <c r="T539" s="215"/>
      <c r="AT539" s="216" t="s">
        <v>210</v>
      </c>
      <c r="AU539" s="216" t="s">
        <v>85</v>
      </c>
      <c r="AV539" s="13" t="s">
        <v>83</v>
      </c>
      <c r="AW539" s="13" t="s">
        <v>38</v>
      </c>
      <c r="AX539" s="13" t="s">
        <v>76</v>
      </c>
      <c r="AY539" s="216" t="s">
        <v>152</v>
      </c>
    </row>
    <row r="540" spans="1:65" s="13" customFormat="1" ht="10.199999999999999">
      <c r="B540" s="207"/>
      <c r="C540" s="208"/>
      <c r="D540" s="188" t="s">
        <v>210</v>
      </c>
      <c r="E540" s="209" t="s">
        <v>31</v>
      </c>
      <c r="F540" s="210" t="s">
        <v>216</v>
      </c>
      <c r="G540" s="208"/>
      <c r="H540" s="209" t="s">
        <v>31</v>
      </c>
      <c r="I540" s="211"/>
      <c r="J540" s="208"/>
      <c r="K540" s="208"/>
      <c r="L540" s="212"/>
      <c r="M540" s="213"/>
      <c r="N540" s="214"/>
      <c r="O540" s="214"/>
      <c r="P540" s="214"/>
      <c r="Q540" s="214"/>
      <c r="R540" s="214"/>
      <c r="S540" s="214"/>
      <c r="T540" s="215"/>
      <c r="AT540" s="216" t="s">
        <v>210</v>
      </c>
      <c r="AU540" s="216" t="s">
        <v>85</v>
      </c>
      <c r="AV540" s="13" t="s">
        <v>83</v>
      </c>
      <c r="AW540" s="13" t="s">
        <v>38</v>
      </c>
      <c r="AX540" s="13" t="s">
        <v>76</v>
      </c>
      <c r="AY540" s="216" t="s">
        <v>152</v>
      </c>
    </row>
    <row r="541" spans="1:65" s="13" customFormat="1" ht="10.199999999999999">
      <c r="B541" s="207"/>
      <c r="C541" s="208"/>
      <c r="D541" s="188" t="s">
        <v>210</v>
      </c>
      <c r="E541" s="209" t="s">
        <v>31</v>
      </c>
      <c r="F541" s="210" t="s">
        <v>217</v>
      </c>
      <c r="G541" s="208"/>
      <c r="H541" s="209" t="s">
        <v>31</v>
      </c>
      <c r="I541" s="211"/>
      <c r="J541" s="208"/>
      <c r="K541" s="208"/>
      <c r="L541" s="212"/>
      <c r="M541" s="213"/>
      <c r="N541" s="214"/>
      <c r="O541" s="214"/>
      <c r="P541" s="214"/>
      <c r="Q541" s="214"/>
      <c r="R541" s="214"/>
      <c r="S541" s="214"/>
      <c r="T541" s="215"/>
      <c r="AT541" s="216" t="s">
        <v>210</v>
      </c>
      <c r="AU541" s="216" t="s">
        <v>85</v>
      </c>
      <c r="AV541" s="13" t="s">
        <v>83</v>
      </c>
      <c r="AW541" s="13" t="s">
        <v>38</v>
      </c>
      <c r="AX541" s="13" t="s">
        <v>76</v>
      </c>
      <c r="AY541" s="216" t="s">
        <v>152</v>
      </c>
    </row>
    <row r="542" spans="1:65" s="13" customFormat="1" ht="10.199999999999999">
      <c r="B542" s="207"/>
      <c r="C542" s="208"/>
      <c r="D542" s="188" t="s">
        <v>210</v>
      </c>
      <c r="E542" s="209" t="s">
        <v>31</v>
      </c>
      <c r="F542" s="210" t="s">
        <v>229</v>
      </c>
      <c r="G542" s="208"/>
      <c r="H542" s="209" t="s">
        <v>31</v>
      </c>
      <c r="I542" s="211"/>
      <c r="J542" s="208"/>
      <c r="K542" s="208"/>
      <c r="L542" s="212"/>
      <c r="M542" s="213"/>
      <c r="N542" s="214"/>
      <c r="O542" s="214"/>
      <c r="P542" s="214"/>
      <c r="Q542" s="214"/>
      <c r="R542" s="214"/>
      <c r="S542" s="214"/>
      <c r="T542" s="215"/>
      <c r="AT542" s="216" t="s">
        <v>210</v>
      </c>
      <c r="AU542" s="216" t="s">
        <v>85</v>
      </c>
      <c r="AV542" s="13" t="s">
        <v>83</v>
      </c>
      <c r="AW542" s="13" t="s">
        <v>38</v>
      </c>
      <c r="AX542" s="13" t="s">
        <v>76</v>
      </c>
      <c r="AY542" s="216" t="s">
        <v>152</v>
      </c>
    </row>
    <row r="543" spans="1:65" s="13" customFormat="1" ht="10.199999999999999">
      <c r="B543" s="207"/>
      <c r="C543" s="208"/>
      <c r="D543" s="188" t="s">
        <v>210</v>
      </c>
      <c r="E543" s="209" t="s">
        <v>31</v>
      </c>
      <c r="F543" s="210" t="s">
        <v>219</v>
      </c>
      <c r="G543" s="208"/>
      <c r="H543" s="209" t="s">
        <v>31</v>
      </c>
      <c r="I543" s="211"/>
      <c r="J543" s="208"/>
      <c r="K543" s="208"/>
      <c r="L543" s="212"/>
      <c r="M543" s="213"/>
      <c r="N543" s="214"/>
      <c r="O543" s="214"/>
      <c r="P543" s="214"/>
      <c r="Q543" s="214"/>
      <c r="R543" s="214"/>
      <c r="S543" s="214"/>
      <c r="T543" s="215"/>
      <c r="AT543" s="216" t="s">
        <v>210</v>
      </c>
      <c r="AU543" s="216" t="s">
        <v>85</v>
      </c>
      <c r="AV543" s="13" t="s">
        <v>83</v>
      </c>
      <c r="AW543" s="13" t="s">
        <v>38</v>
      </c>
      <c r="AX543" s="13" t="s">
        <v>76</v>
      </c>
      <c r="AY543" s="216" t="s">
        <v>152</v>
      </c>
    </row>
    <row r="544" spans="1:65" s="13" customFormat="1" ht="10.199999999999999">
      <c r="B544" s="207"/>
      <c r="C544" s="208"/>
      <c r="D544" s="188" t="s">
        <v>210</v>
      </c>
      <c r="E544" s="209" t="s">
        <v>31</v>
      </c>
      <c r="F544" s="210" t="s">
        <v>378</v>
      </c>
      <c r="G544" s="208"/>
      <c r="H544" s="209" t="s">
        <v>31</v>
      </c>
      <c r="I544" s="211"/>
      <c r="J544" s="208"/>
      <c r="K544" s="208"/>
      <c r="L544" s="212"/>
      <c r="M544" s="213"/>
      <c r="N544" s="214"/>
      <c r="O544" s="214"/>
      <c r="P544" s="214"/>
      <c r="Q544" s="214"/>
      <c r="R544" s="214"/>
      <c r="S544" s="214"/>
      <c r="T544" s="215"/>
      <c r="AT544" s="216" t="s">
        <v>210</v>
      </c>
      <c r="AU544" s="216" t="s">
        <v>85</v>
      </c>
      <c r="AV544" s="13" t="s">
        <v>83</v>
      </c>
      <c r="AW544" s="13" t="s">
        <v>38</v>
      </c>
      <c r="AX544" s="13" t="s">
        <v>76</v>
      </c>
      <c r="AY544" s="216" t="s">
        <v>152</v>
      </c>
    </row>
    <row r="545" spans="1:65" s="13" customFormat="1" ht="10.199999999999999">
      <c r="B545" s="207"/>
      <c r="C545" s="208"/>
      <c r="D545" s="188" t="s">
        <v>210</v>
      </c>
      <c r="E545" s="209" t="s">
        <v>31</v>
      </c>
      <c r="F545" s="210" t="s">
        <v>393</v>
      </c>
      <c r="G545" s="208"/>
      <c r="H545" s="209" t="s">
        <v>31</v>
      </c>
      <c r="I545" s="211"/>
      <c r="J545" s="208"/>
      <c r="K545" s="208"/>
      <c r="L545" s="212"/>
      <c r="M545" s="213"/>
      <c r="N545" s="214"/>
      <c r="O545" s="214"/>
      <c r="P545" s="214"/>
      <c r="Q545" s="214"/>
      <c r="R545" s="214"/>
      <c r="S545" s="214"/>
      <c r="T545" s="215"/>
      <c r="AT545" s="216" t="s">
        <v>210</v>
      </c>
      <c r="AU545" s="216" t="s">
        <v>85</v>
      </c>
      <c r="AV545" s="13" t="s">
        <v>83</v>
      </c>
      <c r="AW545" s="13" t="s">
        <v>38</v>
      </c>
      <c r="AX545" s="13" t="s">
        <v>76</v>
      </c>
      <c r="AY545" s="216" t="s">
        <v>152</v>
      </c>
    </row>
    <row r="546" spans="1:65" s="14" customFormat="1" ht="10.199999999999999">
      <c r="B546" s="217"/>
      <c r="C546" s="218"/>
      <c r="D546" s="188" t="s">
        <v>210</v>
      </c>
      <c r="E546" s="219" t="s">
        <v>31</v>
      </c>
      <c r="F546" s="220" t="s">
        <v>399</v>
      </c>
      <c r="G546" s="218"/>
      <c r="H546" s="221">
        <v>7.4999999999999997E-2</v>
      </c>
      <c r="I546" s="222"/>
      <c r="J546" s="218"/>
      <c r="K546" s="218"/>
      <c r="L546" s="223"/>
      <c r="M546" s="224"/>
      <c r="N546" s="225"/>
      <c r="O546" s="225"/>
      <c r="P546" s="225"/>
      <c r="Q546" s="225"/>
      <c r="R546" s="225"/>
      <c r="S546" s="225"/>
      <c r="T546" s="226"/>
      <c r="AT546" s="227" t="s">
        <v>210</v>
      </c>
      <c r="AU546" s="227" t="s">
        <v>85</v>
      </c>
      <c r="AV546" s="14" t="s">
        <v>85</v>
      </c>
      <c r="AW546" s="14" t="s">
        <v>38</v>
      </c>
      <c r="AX546" s="14" t="s">
        <v>76</v>
      </c>
      <c r="AY546" s="227" t="s">
        <v>152</v>
      </c>
    </row>
    <row r="547" spans="1:65" s="15" customFormat="1" ht="10.199999999999999">
      <c r="B547" s="228"/>
      <c r="C547" s="229"/>
      <c r="D547" s="188" t="s">
        <v>210</v>
      </c>
      <c r="E547" s="230" t="s">
        <v>31</v>
      </c>
      <c r="F547" s="231" t="s">
        <v>223</v>
      </c>
      <c r="G547" s="229"/>
      <c r="H547" s="232">
        <v>7.4999999999999997E-2</v>
      </c>
      <c r="I547" s="233"/>
      <c r="J547" s="229"/>
      <c r="K547" s="229"/>
      <c r="L547" s="234"/>
      <c r="M547" s="235"/>
      <c r="N547" s="236"/>
      <c r="O547" s="236"/>
      <c r="P547" s="236"/>
      <c r="Q547" s="236"/>
      <c r="R547" s="236"/>
      <c r="S547" s="236"/>
      <c r="T547" s="237"/>
      <c r="AT547" s="238" t="s">
        <v>210</v>
      </c>
      <c r="AU547" s="238" t="s">
        <v>85</v>
      </c>
      <c r="AV547" s="15" t="s">
        <v>157</v>
      </c>
      <c r="AW547" s="15" t="s">
        <v>38</v>
      </c>
      <c r="AX547" s="15" t="s">
        <v>83</v>
      </c>
      <c r="AY547" s="238" t="s">
        <v>152</v>
      </c>
    </row>
    <row r="548" spans="1:65" s="2" customFormat="1" ht="24.15" customHeight="1">
      <c r="A548" s="38"/>
      <c r="B548" s="39"/>
      <c r="C548" s="175" t="s">
        <v>400</v>
      </c>
      <c r="D548" s="175" t="s">
        <v>153</v>
      </c>
      <c r="E548" s="176" t="s">
        <v>401</v>
      </c>
      <c r="F548" s="177" t="s">
        <v>402</v>
      </c>
      <c r="G548" s="178" t="s">
        <v>360</v>
      </c>
      <c r="H548" s="179">
        <v>2.5000000000000001E-2</v>
      </c>
      <c r="I548" s="180"/>
      <c r="J548" s="181">
        <f>ROUND(I548*H548,2)</f>
        <v>0</v>
      </c>
      <c r="K548" s="177" t="s">
        <v>31</v>
      </c>
      <c r="L548" s="43"/>
      <c r="M548" s="182" t="s">
        <v>31</v>
      </c>
      <c r="N548" s="183" t="s">
        <v>47</v>
      </c>
      <c r="O548" s="68"/>
      <c r="P548" s="184">
        <f>O548*H548</f>
        <v>0</v>
      </c>
      <c r="Q548" s="184">
        <v>0</v>
      </c>
      <c r="R548" s="184">
        <f>Q548*H548</f>
        <v>0</v>
      </c>
      <c r="S548" s="184">
        <v>0</v>
      </c>
      <c r="T548" s="185">
        <f>S548*H548</f>
        <v>0</v>
      </c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R548" s="186" t="s">
        <v>208</v>
      </c>
      <c r="AT548" s="186" t="s">
        <v>153</v>
      </c>
      <c r="AU548" s="186" t="s">
        <v>85</v>
      </c>
      <c r="AY548" s="20" t="s">
        <v>152</v>
      </c>
      <c r="BE548" s="187">
        <f>IF(N548="základní",J548,0)</f>
        <v>0</v>
      </c>
      <c r="BF548" s="187">
        <f>IF(N548="snížená",J548,0)</f>
        <v>0</v>
      </c>
      <c r="BG548" s="187">
        <f>IF(N548="zákl. přenesená",J548,0)</f>
        <v>0</v>
      </c>
      <c r="BH548" s="187">
        <f>IF(N548="sníž. přenesená",J548,0)</f>
        <v>0</v>
      </c>
      <c r="BI548" s="187">
        <f>IF(N548="nulová",J548,0)</f>
        <v>0</v>
      </c>
      <c r="BJ548" s="20" t="s">
        <v>83</v>
      </c>
      <c r="BK548" s="187">
        <f>ROUND(I548*H548,2)</f>
        <v>0</v>
      </c>
      <c r="BL548" s="20" t="s">
        <v>208</v>
      </c>
      <c r="BM548" s="186" t="s">
        <v>403</v>
      </c>
    </row>
    <row r="549" spans="1:65" s="11" customFormat="1" ht="25.95" customHeight="1">
      <c r="B549" s="161"/>
      <c r="C549" s="162"/>
      <c r="D549" s="163" t="s">
        <v>75</v>
      </c>
      <c r="E549" s="164" t="s">
        <v>224</v>
      </c>
      <c r="F549" s="164" t="s">
        <v>404</v>
      </c>
      <c r="G549" s="162"/>
      <c r="H549" s="162"/>
      <c r="I549" s="165"/>
      <c r="J549" s="166">
        <f>BK549</f>
        <v>0</v>
      </c>
      <c r="K549" s="162"/>
      <c r="L549" s="167"/>
      <c r="M549" s="168"/>
      <c r="N549" s="169"/>
      <c r="O549" s="169"/>
      <c r="P549" s="170">
        <f>P550</f>
        <v>0</v>
      </c>
      <c r="Q549" s="169"/>
      <c r="R549" s="170">
        <f>R550</f>
        <v>0</v>
      </c>
      <c r="S549" s="169"/>
      <c r="T549" s="171">
        <f>T550</f>
        <v>0</v>
      </c>
      <c r="AR549" s="172" t="s">
        <v>165</v>
      </c>
      <c r="AT549" s="173" t="s">
        <v>75</v>
      </c>
      <c r="AU549" s="173" t="s">
        <v>76</v>
      </c>
      <c r="AY549" s="172" t="s">
        <v>152</v>
      </c>
      <c r="BK549" s="174">
        <f>BK550</f>
        <v>0</v>
      </c>
    </row>
    <row r="550" spans="1:65" s="11" customFormat="1" ht="22.8" customHeight="1">
      <c r="B550" s="161"/>
      <c r="C550" s="162"/>
      <c r="D550" s="163" t="s">
        <v>75</v>
      </c>
      <c r="E550" s="205" t="s">
        <v>405</v>
      </c>
      <c r="F550" s="205" t="s">
        <v>406</v>
      </c>
      <c r="G550" s="162"/>
      <c r="H550" s="162"/>
      <c r="I550" s="165"/>
      <c r="J550" s="206">
        <f>BK550</f>
        <v>0</v>
      </c>
      <c r="K550" s="162"/>
      <c r="L550" s="167"/>
      <c r="M550" s="168"/>
      <c r="N550" s="169"/>
      <c r="O550" s="169"/>
      <c r="P550" s="170">
        <f>SUM(P551:P562)</f>
        <v>0</v>
      </c>
      <c r="Q550" s="169"/>
      <c r="R550" s="170">
        <f>SUM(R551:R562)</f>
        <v>0</v>
      </c>
      <c r="S550" s="169"/>
      <c r="T550" s="171">
        <f>SUM(T551:T562)</f>
        <v>0</v>
      </c>
      <c r="AR550" s="172" t="s">
        <v>165</v>
      </c>
      <c r="AT550" s="173" t="s">
        <v>75</v>
      </c>
      <c r="AU550" s="173" t="s">
        <v>83</v>
      </c>
      <c r="AY550" s="172" t="s">
        <v>152</v>
      </c>
      <c r="BK550" s="174">
        <f>SUM(BK551:BK562)</f>
        <v>0</v>
      </c>
    </row>
    <row r="551" spans="1:65" s="2" customFormat="1" ht="16.5" customHeight="1">
      <c r="A551" s="38"/>
      <c r="B551" s="39"/>
      <c r="C551" s="175" t="s">
        <v>407</v>
      </c>
      <c r="D551" s="175" t="s">
        <v>153</v>
      </c>
      <c r="E551" s="176" t="s">
        <v>408</v>
      </c>
      <c r="F551" s="177" t="s">
        <v>409</v>
      </c>
      <c r="G551" s="178" t="s">
        <v>321</v>
      </c>
      <c r="H551" s="179">
        <v>1</v>
      </c>
      <c r="I551" s="180"/>
      <c r="J551" s="181">
        <f>ROUND(I551*H551,2)</f>
        <v>0</v>
      </c>
      <c r="K551" s="177" t="s">
        <v>31</v>
      </c>
      <c r="L551" s="43"/>
      <c r="M551" s="182" t="s">
        <v>31</v>
      </c>
      <c r="N551" s="183" t="s">
        <v>47</v>
      </c>
      <c r="O551" s="68"/>
      <c r="P551" s="184">
        <f>O551*H551</f>
        <v>0</v>
      </c>
      <c r="Q551" s="184">
        <v>0</v>
      </c>
      <c r="R551" s="184">
        <f>Q551*H551</f>
        <v>0</v>
      </c>
      <c r="S551" s="184">
        <v>0</v>
      </c>
      <c r="T551" s="185">
        <f>S551*H551</f>
        <v>0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186" t="s">
        <v>410</v>
      </c>
      <c r="AT551" s="186" t="s">
        <v>153</v>
      </c>
      <c r="AU551" s="186" t="s">
        <v>85</v>
      </c>
      <c r="AY551" s="20" t="s">
        <v>152</v>
      </c>
      <c r="BE551" s="187">
        <f>IF(N551="základní",J551,0)</f>
        <v>0</v>
      </c>
      <c r="BF551" s="187">
        <f>IF(N551="snížená",J551,0)</f>
        <v>0</v>
      </c>
      <c r="BG551" s="187">
        <f>IF(N551="zákl. přenesená",J551,0)</f>
        <v>0</v>
      </c>
      <c r="BH551" s="187">
        <f>IF(N551="sníž. přenesená",J551,0)</f>
        <v>0</v>
      </c>
      <c r="BI551" s="187">
        <f>IF(N551="nulová",J551,0)</f>
        <v>0</v>
      </c>
      <c r="BJ551" s="20" t="s">
        <v>83</v>
      </c>
      <c r="BK551" s="187">
        <f>ROUND(I551*H551,2)</f>
        <v>0</v>
      </c>
      <c r="BL551" s="20" t="s">
        <v>410</v>
      </c>
      <c r="BM551" s="186" t="s">
        <v>411</v>
      </c>
    </row>
    <row r="552" spans="1:65" s="13" customFormat="1" ht="20.399999999999999">
      <c r="B552" s="207"/>
      <c r="C552" s="208"/>
      <c r="D552" s="188" t="s">
        <v>210</v>
      </c>
      <c r="E552" s="209" t="s">
        <v>31</v>
      </c>
      <c r="F552" s="210" t="s">
        <v>211</v>
      </c>
      <c r="G552" s="208"/>
      <c r="H552" s="209" t="s">
        <v>31</v>
      </c>
      <c r="I552" s="211"/>
      <c r="J552" s="208"/>
      <c r="K552" s="208"/>
      <c r="L552" s="212"/>
      <c r="M552" s="213"/>
      <c r="N552" s="214"/>
      <c r="O552" s="214"/>
      <c r="P552" s="214"/>
      <c r="Q552" s="214"/>
      <c r="R552" s="214"/>
      <c r="S552" s="214"/>
      <c r="T552" s="215"/>
      <c r="AT552" s="216" t="s">
        <v>210</v>
      </c>
      <c r="AU552" s="216" t="s">
        <v>85</v>
      </c>
      <c r="AV552" s="13" t="s">
        <v>83</v>
      </c>
      <c r="AW552" s="13" t="s">
        <v>38</v>
      </c>
      <c r="AX552" s="13" t="s">
        <v>76</v>
      </c>
      <c r="AY552" s="216" t="s">
        <v>152</v>
      </c>
    </row>
    <row r="553" spans="1:65" s="13" customFormat="1" ht="10.199999999999999">
      <c r="B553" s="207"/>
      <c r="C553" s="208"/>
      <c r="D553" s="188" t="s">
        <v>210</v>
      </c>
      <c r="E553" s="209" t="s">
        <v>31</v>
      </c>
      <c r="F553" s="210" t="s">
        <v>212</v>
      </c>
      <c r="G553" s="208"/>
      <c r="H553" s="209" t="s">
        <v>31</v>
      </c>
      <c r="I553" s="211"/>
      <c r="J553" s="208"/>
      <c r="K553" s="208"/>
      <c r="L553" s="212"/>
      <c r="M553" s="213"/>
      <c r="N553" s="214"/>
      <c r="O553" s="214"/>
      <c r="P553" s="214"/>
      <c r="Q553" s="214"/>
      <c r="R553" s="214"/>
      <c r="S553" s="214"/>
      <c r="T553" s="215"/>
      <c r="AT553" s="216" t="s">
        <v>210</v>
      </c>
      <c r="AU553" s="216" t="s">
        <v>85</v>
      </c>
      <c r="AV553" s="13" t="s">
        <v>83</v>
      </c>
      <c r="AW553" s="13" t="s">
        <v>38</v>
      </c>
      <c r="AX553" s="13" t="s">
        <v>76</v>
      </c>
      <c r="AY553" s="216" t="s">
        <v>152</v>
      </c>
    </row>
    <row r="554" spans="1:65" s="13" customFormat="1" ht="10.199999999999999">
      <c r="B554" s="207"/>
      <c r="C554" s="208"/>
      <c r="D554" s="188" t="s">
        <v>210</v>
      </c>
      <c r="E554" s="209" t="s">
        <v>31</v>
      </c>
      <c r="F554" s="210" t="s">
        <v>213</v>
      </c>
      <c r="G554" s="208"/>
      <c r="H554" s="209" t="s">
        <v>31</v>
      </c>
      <c r="I554" s="211"/>
      <c r="J554" s="208"/>
      <c r="K554" s="208"/>
      <c r="L554" s="212"/>
      <c r="M554" s="213"/>
      <c r="N554" s="214"/>
      <c r="O554" s="214"/>
      <c r="P554" s="214"/>
      <c r="Q554" s="214"/>
      <c r="R554" s="214"/>
      <c r="S554" s="214"/>
      <c r="T554" s="215"/>
      <c r="AT554" s="216" t="s">
        <v>210</v>
      </c>
      <c r="AU554" s="216" t="s">
        <v>85</v>
      </c>
      <c r="AV554" s="13" t="s">
        <v>83</v>
      </c>
      <c r="AW554" s="13" t="s">
        <v>38</v>
      </c>
      <c r="AX554" s="13" t="s">
        <v>76</v>
      </c>
      <c r="AY554" s="216" t="s">
        <v>152</v>
      </c>
    </row>
    <row r="555" spans="1:65" s="13" customFormat="1" ht="10.199999999999999">
      <c r="B555" s="207"/>
      <c r="C555" s="208"/>
      <c r="D555" s="188" t="s">
        <v>210</v>
      </c>
      <c r="E555" s="209" t="s">
        <v>31</v>
      </c>
      <c r="F555" s="210" t="s">
        <v>214</v>
      </c>
      <c r="G555" s="208"/>
      <c r="H555" s="209" t="s">
        <v>31</v>
      </c>
      <c r="I555" s="211"/>
      <c r="J555" s="208"/>
      <c r="K555" s="208"/>
      <c r="L555" s="212"/>
      <c r="M555" s="213"/>
      <c r="N555" s="214"/>
      <c r="O555" s="214"/>
      <c r="P555" s="214"/>
      <c r="Q555" s="214"/>
      <c r="R555" s="214"/>
      <c r="S555" s="214"/>
      <c r="T555" s="215"/>
      <c r="AT555" s="216" t="s">
        <v>210</v>
      </c>
      <c r="AU555" s="216" t="s">
        <v>85</v>
      </c>
      <c r="AV555" s="13" t="s">
        <v>83</v>
      </c>
      <c r="AW555" s="13" t="s">
        <v>38</v>
      </c>
      <c r="AX555" s="13" t="s">
        <v>76</v>
      </c>
      <c r="AY555" s="216" t="s">
        <v>152</v>
      </c>
    </row>
    <row r="556" spans="1:65" s="13" customFormat="1" ht="10.199999999999999">
      <c r="B556" s="207"/>
      <c r="C556" s="208"/>
      <c r="D556" s="188" t="s">
        <v>210</v>
      </c>
      <c r="E556" s="209" t="s">
        <v>31</v>
      </c>
      <c r="F556" s="210" t="s">
        <v>215</v>
      </c>
      <c r="G556" s="208"/>
      <c r="H556" s="209" t="s">
        <v>31</v>
      </c>
      <c r="I556" s="211"/>
      <c r="J556" s="208"/>
      <c r="K556" s="208"/>
      <c r="L556" s="212"/>
      <c r="M556" s="213"/>
      <c r="N556" s="214"/>
      <c r="O556" s="214"/>
      <c r="P556" s="214"/>
      <c r="Q556" s="214"/>
      <c r="R556" s="214"/>
      <c r="S556" s="214"/>
      <c r="T556" s="215"/>
      <c r="AT556" s="216" t="s">
        <v>210</v>
      </c>
      <c r="AU556" s="216" t="s">
        <v>85</v>
      </c>
      <c r="AV556" s="13" t="s">
        <v>83</v>
      </c>
      <c r="AW556" s="13" t="s">
        <v>38</v>
      </c>
      <c r="AX556" s="13" t="s">
        <v>76</v>
      </c>
      <c r="AY556" s="216" t="s">
        <v>152</v>
      </c>
    </row>
    <row r="557" spans="1:65" s="13" customFormat="1" ht="10.199999999999999">
      <c r="B557" s="207"/>
      <c r="C557" s="208"/>
      <c r="D557" s="188" t="s">
        <v>210</v>
      </c>
      <c r="E557" s="209" t="s">
        <v>31</v>
      </c>
      <c r="F557" s="210" t="s">
        <v>216</v>
      </c>
      <c r="G557" s="208"/>
      <c r="H557" s="209" t="s">
        <v>31</v>
      </c>
      <c r="I557" s="211"/>
      <c r="J557" s="208"/>
      <c r="K557" s="208"/>
      <c r="L557" s="212"/>
      <c r="M557" s="213"/>
      <c r="N557" s="214"/>
      <c r="O557" s="214"/>
      <c r="P557" s="214"/>
      <c r="Q557" s="214"/>
      <c r="R557" s="214"/>
      <c r="S557" s="214"/>
      <c r="T557" s="215"/>
      <c r="AT557" s="216" t="s">
        <v>210</v>
      </c>
      <c r="AU557" s="216" t="s">
        <v>85</v>
      </c>
      <c r="AV557" s="13" t="s">
        <v>83</v>
      </c>
      <c r="AW557" s="13" t="s">
        <v>38</v>
      </c>
      <c r="AX557" s="13" t="s">
        <v>76</v>
      </c>
      <c r="AY557" s="216" t="s">
        <v>152</v>
      </c>
    </row>
    <row r="558" spans="1:65" s="13" customFormat="1" ht="10.199999999999999">
      <c r="B558" s="207"/>
      <c r="C558" s="208"/>
      <c r="D558" s="188" t="s">
        <v>210</v>
      </c>
      <c r="E558" s="209" t="s">
        <v>31</v>
      </c>
      <c r="F558" s="210" t="s">
        <v>217</v>
      </c>
      <c r="G558" s="208"/>
      <c r="H558" s="209" t="s">
        <v>31</v>
      </c>
      <c r="I558" s="211"/>
      <c r="J558" s="208"/>
      <c r="K558" s="208"/>
      <c r="L558" s="212"/>
      <c r="M558" s="213"/>
      <c r="N558" s="214"/>
      <c r="O558" s="214"/>
      <c r="P558" s="214"/>
      <c r="Q558" s="214"/>
      <c r="R558" s="214"/>
      <c r="S558" s="214"/>
      <c r="T558" s="215"/>
      <c r="AT558" s="216" t="s">
        <v>210</v>
      </c>
      <c r="AU558" s="216" t="s">
        <v>85</v>
      </c>
      <c r="AV558" s="13" t="s">
        <v>83</v>
      </c>
      <c r="AW558" s="13" t="s">
        <v>38</v>
      </c>
      <c r="AX558" s="13" t="s">
        <v>76</v>
      </c>
      <c r="AY558" s="216" t="s">
        <v>152</v>
      </c>
    </row>
    <row r="559" spans="1:65" s="13" customFormat="1" ht="10.199999999999999">
      <c r="B559" s="207"/>
      <c r="C559" s="208"/>
      <c r="D559" s="188" t="s">
        <v>210</v>
      </c>
      <c r="E559" s="209" t="s">
        <v>31</v>
      </c>
      <c r="F559" s="210" t="s">
        <v>218</v>
      </c>
      <c r="G559" s="208"/>
      <c r="H559" s="209" t="s">
        <v>31</v>
      </c>
      <c r="I559" s="211"/>
      <c r="J559" s="208"/>
      <c r="K559" s="208"/>
      <c r="L559" s="212"/>
      <c r="M559" s="213"/>
      <c r="N559" s="214"/>
      <c r="O559" s="214"/>
      <c r="P559" s="214"/>
      <c r="Q559" s="214"/>
      <c r="R559" s="214"/>
      <c r="S559" s="214"/>
      <c r="T559" s="215"/>
      <c r="AT559" s="216" t="s">
        <v>210</v>
      </c>
      <c r="AU559" s="216" t="s">
        <v>85</v>
      </c>
      <c r="AV559" s="13" t="s">
        <v>83</v>
      </c>
      <c r="AW559" s="13" t="s">
        <v>38</v>
      </c>
      <c r="AX559" s="13" t="s">
        <v>76</v>
      </c>
      <c r="AY559" s="216" t="s">
        <v>152</v>
      </c>
    </row>
    <row r="560" spans="1:65" s="13" customFormat="1" ht="10.199999999999999">
      <c r="B560" s="207"/>
      <c r="C560" s="208"/>
      <c r="D560" s="188" t="s">
        <v>210</v>
      </c>
      <c r="E560" s="209" t="s">
        <v>31</v>
      </c>
      <c r="F560" s="210" t="s">
        <v>412</v>
      </c>
      <c r="G560" s="208"/>
      <c r="H560" s="209" t="s">
        <v>31</v>
      </c>
      <c r="I560" s="211"/>
      <c r="J560" s="208"/>
      <c r="K560" s="208"/>
      <c r="L560" s="212"/>
      <c r="M560" s="213"/>
      <c r="N560" s="214"/>
      <c r="O560" s="214"/>
      <c r="P560" s="214"/>
      <c r="Q560" s="214"/>
      <c r="R560" s="214"/>
      <c r="S560" s="214"/>
      <c r="T560" s="215"/>
      <c r="AT560" s="216" t="s">
        <v>210</v>
      </c>
      <c r="AU560" s="216" t="s">
        <v>85</v>
      </c>
      <c r="AV560" s="13" t="s">
        <v>83</v>
      </c>
      <c r="AW560" s="13" t="s">
        <v>38</v>
      </c>
      <c r="AX560" s="13" t="s">
        <v>76</v>
      </c>
      <c r="AY560" s="216" t="s">
        <v>152</v>
      </c>
    </row>
    <row r="561" spans="1:51" s="14" customFormat="1" ht="10.199999999999999">
      <c r="B561" s="217"/>
      <c r="C561" s="218"/>
      <c r="D561" s="188" t="s">
        <v>210</v>
      </c>
      <c r="E561" s="219" t="s">
        <v>31</v>
      </c>
      <c r="F561" s="220" t="s">
        <v>293</v>
      </c>
      <c r="G561" s="218"/>
      <c r="H561" s="221">
        <v>1</v>
      </c>
      <c r="I561" s="222"/>
      <c r="J561" s="218"/>
      <c r="K561" s="218"/>
      <c r="L561" s="223"/>
      <c r="M561" s="224"/>
      <c r="N561" s="225"/>
      <c r="O561" s="225"/>
      <c r="P561" s="225"/>
      <c r="Q561" s="225"/>
      <c r="R561" s="225"/>
      <c r="S561" s="225"/>
      <c r="T561" s="226"/>
      <c r="AT561" s="227" t="s">
        <v>210</v>
      </c>
      <c r="AU561" s="227" t="s">
        <v>85</v>
      </c>
      <c r="AV561" s="14" t="s">
        <v>85</v>
      </c>
      <c r="AW561" s="14" t="s">
        <v>38</v>
      </c>
      <c r="AX561" s="14" t="s">
        <v>76</v>
      </c>
      <c r="AY561" s="227" t="s">
        <v>152</v>
      </c>
    </row>
    <row r="562" spans="1:51" s="15" customFormat="1" ht="10.199999999999999">
      <c r="B562" s="228"/>
      <c r="C562" s="229"/>
      <c r="D562" s="188" t="s">
        <v>210</v>
      </c>
      <c r="E562" s="230" t="s">
        <v>31</v>
      </c>
      <c r="F562" s="231" t="s">
        <v>223</v>
      </c>
      <c r="G562" s="229"/>
      <c r="H562" s="232">
        <v>1</v>
      </c>
      <c r="I562" s="233"/>
      <c r="J562" s="229"/>
      <c r="K562" s="229"/>
      <c r="L562" s="234"/>
      <c r="M562" s="249"/>
      <c r="N562" s="250"/>
      <c r="O562" s="250"/>
      <c r="P562" s="250"/>
      <c r="Q562" s="250"/>
      <c r="R562" s="250"/>
      <c r="S562" s="250"/>
      <c r="T562" s="251"/>
      <c r="AT562" s="238" t="s">
        <v>210</v>
      </c>
      <c r="AU562" s="238" t="s">
        <v>85</v>
      </c>
      <c r="AV562" s="15" t="s">
        <v>157</v>
      </c>
      <c r="AW562" s="15" t="s">
        <v>38</v>
      </c>
      <c r="AX562" s="15" t="s">
        <v>83</v>
      </c>
      <c r="AY562" s="238" t="s">
        <v>152</v>
      </c>
    </row>
    <row r="563" spans="1:51" s="2" customFormat="1" ht="6.9" customHeight="1">
      <c r="A563" s="38"/>
      <c r="B563" s="51"/>
      <c r="C563" s="52"/>
      <c r="D563" s="52"/>
      <c r="E563" s="52"/>
      <c r="F563" s="52"/>
      <c r="G563" s="52"/>
      <c r="H563" s="52"/>
      <c r="I563" s="52"/>
      <c r="J563" s="52"/>
      <c r="K563" s="52"/>
      <c r="L563" s="43"/>
      <c r="M563" s="38"/>
      <c r="O563" s="38"/>
      <c r="P563" s="38"/>
      <c r="Q563" s="38"/>
      <c r="R563" s="38"/>
      <c r="S563" s="38"/>
      <c r="T563" s="38"/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</row>
  </sheetData>
  <sheetProtection algorithmName="SHA-512" hashValue="DKNcFq9FEbcLfVu+oKtPzOAJZJv1Ith/rG5MBbuLTsJ/8+Jv90Jy5cPPLogEgv1KRpg74rrYUqCkZ1liXfxYDQ==" saltValue="aVRb2wkJSRbdw88Cc7O1tunvIM8a+ENcxtBnPvx4smqDs2gpvJdEwQ48BpBpvYW+h4A37kSNePQp55G+xGE5Iw==" spinCount="100000" sheet="1" objects="1" scenarios="1" formatColumns="0" formatRows="0" autoFilter="0"/>
  <autoFilter ref="C89:K562" xr:uid="{00000000-0009-0000-0000-000002000000}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747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94"/>
      <c r="M2" s="394"/>
      <c r="N2" s="394"/>
      <c r="O2" s="394"/>
      <c r="P2" s="394"/>
      <c r="Q2" s="394"/>
      <c r="R2" s="394"/>
      <c r="S2" s="394"/>
      <c r="T2" s="394"/>
      <c r="U2" s="394"/>
      <c r="V2" s="394"/>
      <c r="AT2" s="20" t="s">
        <v>96</v>
      </c>
    </row>
    <row r="3" spans="1:46" s="1" customFormat="1" ht="6.9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23"/>
      <c r="AT3" s="20" t="s">
        <v>85</v>
      </c>
    </row>
    <row r="4" spans="1:46" s="1" customFormat="1" ht="24.9" customHeight="1">
      <c r="B4" s="23"/>
      <c r="D4" s="114" t="s">
        <v>128</v>
      </c>
      <c r="L4" s="23"/>
      <c r="M4" s="115" t="s">
        <v>10</v>
      </c>
      <c r="AT4" s="20" t="s">
        <v>4</v>
      </c>
    </row>
    <row r="5" spans="1:46" s="1" customFormat="1" ht="6.9" customHeight="1">
      <c r="B5" s="23"/>
      <c r="L5" s="23"/>
    </row>
    <row r="6" spans="1:46" s="1" customFormat="1" ht="12" customHeight="1">
      <c r="B6" s="23"/>
      <c r="D6" s="116" t="s">
        <v>16</v>
      </c>
      <c r="L6" s="23"/>
    </row>
    <row r="7" spans="1:46" s="1" customFormat="1" ht="16.5" customHeight="1">
      <c r="B7" s="23"/>
      <c r="E7" s="411" t="str">
        <f>'Rekapitulace stavby'!K6</f>
        <v>ÚČOV nát. lab. LB - Odvodnění v areálu Ekotechnického muzea</v>
      </c>
      <c r="F7" s="412"/>
      <c r="G7" s="412"/>
      <c r="H7" s="412"/>
      <c r="L7" s="23"/>
    </row>
    <row r="8" spans="1:46" s="1" customFormat="1" ht="12" customHeight="1">
      <c r="B8" s="23"/>
      <c r="D8" s="116" t="s">
        <v>129</v>
      </c>
      <c r="L8" s="23"/>
    </row>
    <row r="9" spans="1:46" s="2" customFormat="1" ht="16.5" customHeight="1">
      <c r="A9" s="38"/>
      <c r="B9" s="43"/>
      <c r="C9" s="38"/>
      <c r="D9" s="38"/>
      <c r="E9" s="411" t="s">
        <v>130</v>
      </c>
      <c r="F9" s="413"/>
      <c r="G9" s="413"/>
      <c r="H9" s="413"/>
      <c r="I9" s="38"/>
      <c r="J9" s="38"/>
      <c r="K9" s="38"/>
      <c r="L9" s="11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pans="1:46" s="2" customFormat="1" ht="12" customHeight="1">
      <c r="A10" s="38"/>
      <c r="B10" s="43"/>
      <c r="C10" s="38"/>
      <c r="D10" s="116" t="s">
        <v>131</v>
      </c>
      <c r="E10" s="38"/>
      <c r="F10" s="38"/>
      <c r="G10" s="38"/>
      <c r="H10" s="38"/>
      <c r="I10" s="38"/>
      <c r="J10" s="38"/>
      <c r="K10" s="38"/>
      <c r="L10" s="11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pans="1:46" s="2" customFormat="1" ht="16.5" customHeight="1">
      <c r="A11" s="38"/>
      <c r="B11" s="43"/>
      <c r="C11" s="38"/>
      <c r="D11" s="38"/>
      <c r="E11" s="414" t="s">
        <v>413</v>
      </c>
      <c r="F11" s="413"/>
      <c r="G11" s="413"/>
      <c r="H11" s="413"/>
      <c r="I11" s="38"/>
      <c r="J11" s="38"/>
      <c r="K11" s="38"/>
      <c r="L11" s="11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pans="1:46" s="2" customFormat="1" ht="10.199999999999999">
      <c r="A12" s="38"/>
      <c r="B12" s="43"/>
      <c r="C12" s="38"/>
      <c r="D12" s="38"/>
      <c r="E12" s="38"/>
      <c r="F12" s="38"/>
      <c r="G12" s="38"/>
      <c r="H12" s="38"/>
      <c r="I12" s="38"/>
      <c r="J12" s="38"/>
      <c r="K12" s="38"/>
      <c r="L12" s="11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pans="1:46" s="2" customFormat="1" ht="12" customHeight="1">
      <c r="A13" s="38"/>
      <c r="B13" s="43"/>
      <c r="C13" s="38"/>
      <c r="D13" s="116" t="s">
        <v>18</v>
      </c>
      <c r="E13" s="38"/>
      <c r="F13" s="107" t="s">
        <v>31</v>
      </c>
      <c r="G13" s="38"/>
      <c r="H13" s="38"/>
      <c r="I13" s="116" t="s">
        <v>20</v>
      </c>
      <c r="J13" s="107" t="s">
        <v>31</v>
      </c>
      <c r="K13" s="38"/>
      <c r="L13" s="11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pans="1:46" s="2" customFormat="1" ht="12" customHeight="1">
      <c r="A14" s="38"/>
      <c r="B14" s="43"/>
      <c r="C14" s="38"/>
      <c r="D14" s="116" t="s">
        <v>22</v>
      </c>
      <c r="E14" s="38"/>
      <c r="F14" s="107" t="s">
        <v>23</v>
      </c>
      <c r="G14" s="38"/>
      <c r="H14" s="38"/>
      <c r="I14" s="116" t="s">
        <v>24</v>
      </c>
      <c r="J14" s="118">
        <f>'Rekapitulace stavby'!AN8</f>
        <v>45674</v>
      </c>
      <c r="K14" s="38"/>
      <c r="L14" s="11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pans="1:46" s="2" customFormat="1" ht="21.75" customHeight="1">
      <c r="A15" s="38"/>
      <c r="B15" s="43"/>
      <c r="C15" s="38"/>
      <c r="D15" s="198" t="s">
        <v>25</v>
      </c>
      <c r="E15" s="38"/>
      <c r="F15" s="199" t="s">
        <v>414</v>
      </c>
      <c r="G15" s="38"/>
      <c r="H15" s="38"/>
      <c r="I15" s="198" t="s">
        <v>27</v>
      </c>
      <c r="J15" s="199" t="s">
        <v>195</v>
      </c>
      <c r="K15" s="38"/>
      <c r="L15" s="11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pans="1:46" s="2" customFormat="1" ht="12" customHeight="1">
      <c r="A16" s="38"/>
      <c r="B16" s="43"/>
      <c r="C16" s="38"/>
      <c r="D16" s="116" t="s">
        <v>29</v>
      </c>
      <c r="E16" s="38"/>
      <c r="F16" s="38"/>
      <c r="G16" s="38"/>
      <c r="H16" s="38"/>
      <c r="I16" s="116" t="s">
        <v>30</v>
      </c>
      <c r="J16" s="107" t="s">
        <v>31</v>
      </c>
      <c r="K16" s="38"/>
      <c r="L16" s="11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pans="1:31" s="2" customFormat="1" ht="18" customHeight="1">
      <c r="A17" s="38"/>
      <c r="B17" s="43"/>
      <c r="C17" s="38"/>
      <c r="D17" s="38"/>
      <c r="E17" s="107" t="s">
        <v>32</v>
      </c>
      <c r="F17" s="38"/>
      <c r="G17" s="38"/>
      <c r="H17" s="38"/>
      <c r="I17" s="116" t="s">
        <v>33</v>
      </c>
      <c r="J17" s="107" t="s">
        <v>31</v>
      </c>
      <c r="K17" s="38"/>
      <c r="L17" s="11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pans="1:31" s="2" customFormat="1" ht="6.9" customHeight="1">
      <c r="A18" s="38"/>
      <c r="B18" s="43"/>
      <c r="C18" s="38"/>
      <c r="D18" s="38"/>
      <c r="E18" s="38"/>
      <c r="F18" s="38"/>
      <c r="G18" s="38"/>
      <c r="H18" s="38"/>
      <c r="I18" s="38"/>
      <c r="J18" s="38"/>
      <c r="K18" s="38"/>
      <c r="L18" s="11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pans="1:31" s="2" customFormat="1" ht="12" customHeight="1">
      <c r="A19" s="38"/>
      <c r="B19" s="43"/>
      <c r="C19" s="38"/>
      <c r="D19" s="116" t="s">
        <v>34</v>
      </c>
      <c r="E19" s="38"/>
      <c r="F19" s="38"/>
      <c r="G19" s="38"/>
      <c r="H19" s="38"/>
      <c r="I19" s="116" t="s">
        <v>30</v>
      </c>
      <c r="J19" s="33" t="str">
        <f>'Rekapitulace stavby'!AN13</f>
        <v>Vyplň údaj</v>
      </c>
      <c r="K19" s="38"/>
      <c r="L19" s="11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pans="1:31" s="2" customFormat="1" ht="18" customHeight="1">
      <c r="A20" s="38"/>
      <c r="B20" s="43"/>
      <c r="C20" s="38"/>
      <c r="D20" s="38"/>
      <c r="E20" s="415" t="str">
        <f>'Rekapitulace stavby'!E14</f>
        <v>Vyplň údaj</v>
      </c>
      <c r="F20" s="416"/>
      <c r="G20" s="416"/>
      <c r="H20" s="416"/>
      <c r="I20" s="116" t="s">
        <v>33</v>
      </c>
      <c r="J20" s="33" t="str">
        <f>'Rekapitulace stavby'!AN14</f>
        <v>Vyplň údaj</v>
      </c>
      <c r="K20" s="38"/>
      <c r="L20" s="11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pans="1:31" s="2" customFormat="1" ht="6.9" customHeight="1">
      <c r="A21" s="38"/>
      <c r="B21" s="43"/>
      <c r="C21" s="38"/>
      <c r="D21" s="38"/>
      <c r="E21" s="38"/>
      <c r="F21" s="38"/>
      <c r="G21" s="38"/>
      <c r="H21" s="38"/>
      <c r="I21" s="38"/>
      <c r="J21" s="38"/>
      <c r="K21" s="38"/>
      <c r="L21" s="11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pans="1:31" s="2" customFormat="1" ht="12" customHeight="1">
      <c r="A22" s="38"/>
      <c r="B22" s="43"/>
      <c r="C22" s="38"/>
      <c r="D22" s="116" t="s">
        <v>36</v>
      </c>
      <c r="E22" s="38"/>
      <c r="F22" s="38"/>
      <c r="G22" s="38"/>
      <c r="H22" s="38"/>
      <c r="I22" s="116" t="s">
        <v>30</v>
      </c>
      <c r="J22" s="107" t="s">
        <v>31</v>
      </c>
      <c r="K22" s="38"/>
      <c r="L22" s="11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pans="1:31" s="2" customFormat="1" ht="18" customHeight="1">
      <c r="A23" s="38"/>
      <c r="B23" s="43"/>
      <c r="C23" s="38"/>
      <c r="D23" s="38"/>
      <c r="E23" s="107" t="s">
        <v>37</v>
      </c>
      <c r="F23" s="38"/>
      <c r="G23" s="38"/>
      <c r="H23" s="38"/>
      <c r="I23" s="116" t="s">
        <v>33</v>
      </c>
      <c r="J23" s="107" t="s">
        <v>31</v>
      </c>
      <c r="K23" s="38"/>
      <c r="L23" s="11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pans="1:31" s="2" customFormat="1" ht="6.9" customHeight="1">
      <c r="A24" s="38"/>
      <c r="B24" s="43"/>
      <c r="C24" s="38"/>
      <c r="D24" s="38"/>
      <c r="E24" s="38"/>
      <c r="F24" s="38"/>
      <c r="G24" s="38"/>
      <c r="H24" s="38"/>
      <c r="I24" s="38"/>
      <c r="J24" s="38"/>
      <c r="K24" s="38"/>
      <c r="L24" s="11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pans="1:31" s="2" customFormat="1" ht="12" customHeight="1">
      <c r="A25" s="38"/>
      <c r="B25" s="43"/>
      <c r="C25" s="38"/>
      <c r="D25" s="116" t="s">
        <v>39</v>
      </c>
      <c r="E25" s="38"/>
      <c r="F25" s="38"/>
      <c r="G25" s="38"/>
      <c r="H25" s="38"/>
      <c r="I25" s="116" t="s">
        <v>30</v>
      </c>
      <c r="J25" s="107" t="s">
        <v>31</v>
      </c>
      <c r="K25" s="38"/>
      <c r="L25" s="11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pans="1:31" s="2" customFormat="1" ht="18" customHeight="1">
      <c r="A26" s="38"/>
      <c r="B26" s="43"/>
      <c r="C26" s="38"/>
      <c r="D26" s="38"/>
      <c r="E26" s="107" t="s">
        <v>37</v>
      </c>
      <c r="F26" s="38"/>
      <c r="G26" s="38"/>
      <c r="H26" s="38"/>
      <c r="I26" s="116" t="s">
        <v>33</v>
      </c>
      <c r="J26" s="107" t="s">
        <v>31</v>
      </c>
      <c r="K26" s="38"/>
      <c r="L26" s="11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pans="1:31" s="2" customFormat="1" ht="6.9" customHeight="1">
      <c r="A27" s="38"/>
      <c r="B27" s="43"/>
      <c r="C27" s="38"/>
      <c r="D27" s="38"/>
      <c r="E27" s="38"/>
      <c r="F27" s="38"/>
      <c r="G27" s="38"/>
      <c r="H27" s="38"/>
      <c r="I27" s="38"/>
      <c r="J27" s="38"/>
      <c r="K27" s="38"/>
      <c r="L27" s="11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pans="1:31" s="2" customFormat="1" ht="12" customHeight="1">
      <c r="A28" s="38"/>
      <c r="B28" s="43"/>
      <c r="C28" s="38"/>
      <c r="D28" s="116" t="s">
        <v>40</v>
      </c>
      <c r="E28" s="38"/>
      <c r="F28" s="38"/>
      <c r="G28" s="38"/>
      <c r="H28" s="38"/>
      <c r="I28" s="38"/>
      <c r="J28" s="38"/>
      <c r="K28" s="38"/>
      <c r="L28" s="11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pans="1:31" s="8" customFormat="1" ht="47.25" customHeight="1">
      <c r="A29" s="119"/>
      <c r="B29" s="120"/>
      <c r="C29" s="119"/>
      <c r="D29" s="119"/>
      <c r="E29" s="417" t="s">
        <v>41</v>
      </c>
      <c r="F29" s="417"/>
      <c r="G29" s="417"/>
      <c r="H29" s="417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" customHeight="1">
      <c r="A30" s="38"/>
      <c r="B30" s="43"/>
      <c r="C30" s="38"/>
      <c r="D30" s="38"/>
      <c r="E30" s="38"/>
      <c r="F30" s="38"/>
      <c r="G30" s="38"/>
      <c r="H30" s="38"/>
      <c r="I30" s="38"/>
      <c r="J30" s="38"/>
      <c r="K30" s="38"/>
      <c r="L30" s="11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pans="1:31" s="2" customFormat="1" ht="6.9" customHeight="1">
      <c r="A31" s="38"/>
      <c r="B31" s="43"/>
      <c r="C31" s="38"/>
      <c r="D31" s="122"/>
      <c r="E31" s="122"/>
      <c r="F31" s="122"/>
      <c r="G31" s="122"/>
      <c r="H31" s="122"/>
      <c r="I31" s="122"/>
      <c r="J31" s="122"/>
      <c r="K31" s="122"/>
      <c r="L31" s="11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pans="1:31" s="2" customFormat="1" ht="25.35" customHeight="1">
      <c r="A32" s="38"/>
      <c r="B32" s="43"/>
      <c r="C32" s="38"/>
      <c r="D32" s="123" t="s">
        <v>42</v>
      </c>
      <c r="E32" s="38"/>
      <c r="F32" s="38"/>
      <c r="G32" s="38"/>
      <c r="H32" s="38"/>
      <c r="I32" s="38"/>
      <c r="J32" s="124">
        <f>ROUND(J92, 2)</f>
        <v>0</v>
      </c>
      <c r="K32" s="38"/>
      <c r="L32" s="11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pans="1:31" s="2" customFormat="1" ht="6.9" customHeight="1">
      <c r="A33" s="38"/>
      <c r="B33" s="43"/>
      <c r="C33" s="38"/>
      <c r="D33" s="122"/>
      <c r="E33" s="122"/>
      <c r="F33" s="122"/>
      <c r="G33" s="122"/>
      <c r="H33" s="122"/>
      <c r="I33" s="122"/>
      <c r="J33" s="122"/>
      <c r="K33" s="122"/>
      <c r="L33" s="11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pans="1:31" s="2" customFormat="1" ht="14.4" customHeight="1">
      <c r="A34" s="38"/>
      <c r="B34" s="43"/>
      <c r="C34" s="38"/>
      <c r="D34" s="38"/>
      <c r="E34" s="38"/>
      <c r="F34" s="125" t="s">
        <v>44</v>
      </c>
      <c r="G34" s="38"/>
      <c r="H34" s="38"/>
      <c r="I34" s="125" t="s">
        <v>43</v>
      </c>
      <c r="J34" s="125" t="s">
        <v>45</v>
      </c>
      <c r="K34" s="38"/>
      <c r="L34" s="11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pans="1:31" s="2" customFormat="1" ht="14.4" customHeight="1">
      <c r="A35" s="38"/>
      <c r="B35" s="43"/>
      <c r="C35" s="38"/>
      <c r="D35" s="126" t="s">
        <v>46</v>
      </c>
      <c r="E35" s="116" t="s">
        <v>47</v>
      </c>
      <c r="F35" s="127">
        <f>ROUND((SUM(BE92:BE746)),  2)</f>
        <v>0</v>
      </c>
      <c r="G35" s="38"/>
      <c r="H35" s="38"/>
      <c r="I35" s="128">
        <v>0.21</v>
      </c>
      <c r="J35" s="127">
        <f>ROUND(((SUM(BE92:BE746))*I35),  2)</f>
        <v>0</v>
      </c>
      <c r="K35" s="38"/>
      <c r="L35" s="11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pans="1:31" s="2" customFormat="1" ht="14.4" customHeight="1">
      <c r="A36" s="38"/>
      <c r="B36" s="43"/>
      <c r="C36" s="38"/>
      <c r="D36" s="38"/>
      <c r="E36" s="116" t="s">
        <v>48</v>
      </c>
      <c r="F36" s="127">
        <f>ROUND((SUM(BF92:BF746)),  2)</f>
        <v>0</v>
      </c>
      <c r="G36" s="38"/>
      <c r="H36" s="38"/>
      <c r="I36" s="128">
        <v>0.12</v>
      </c>
      <c r="J36" s="127">
        <f>ROUND(((SUM(BF92:BF746))*I36),  2)</f>
        <v>0</v>
      </c>
      <c r="K36" s="38"/>
      <c r="L36" s="11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pans="1:31" s="2" customFormat="1" ht="14.4" hidden="1" customHeight="1">
      <c r="A37" s="38"/>
      <c r="B37" s="43"/>
      <c r="C37" s="38"/>
      <c r="D37" s="38"/>
      <c r="E37" s="116" t="s">
        <v>49</v>
      </c>
      <c r="F37" s="127">
        <f>ROUND((SUM(BG92:BG746)),  2)</f>
        <v>0</v>
      </c>
      <c r="G37" s="38"/>
      <c r="H37" s="38"/>
      <c r="I37" s="128">
        <v>0.21</v>
      </c>
      <c r="J37" s="127">
        <f>0</f>
        <v>0</v>
      </c>
      <c r="K37" s="38"/>
      <c r="L37" s="11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pans="1:31" s="2" customFormat="1" ht="14.4" hidden="1" customHeight="1">
      <c r="A38" s="38"/>
      <c r="B38" s="43"/>
      <c r="C38" s="38"/>
      <c r="D38" s="38"/>
      <c r="E38" s="116" t="s">
        <v>50</v>
      </c>
      <c r="F38" s="127">
        <f>ROUND((SUM(BH92:BH746)),  2)</f>
        <v>0</v>
      </c>
      <c r="G38" s="38"/>
      <c r="H38" s="38"/>
      <c r="I38" s="128">
        <v>0.12</v>
      </c>
      <c r="J38" s="127">
        <f>0</f>
        <v>0</v>
      </c>
      <c r="K38" s="38"/>
      <c r="L38" s="11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pans="1:31" s="2" customFormat="1" ht="14.4" hidden="1" customHeight="1">
      <c r="A39" s="38"/>
      <c r="B39" s="43"/>
      <c r="C39" s="38"/>
      <c r="D39" s="38"/>
      <c r="E39" s="116" t="s">
        <v>51</v>
      </c>
      <c r="F39" s="127">
        <f>ROUND((SUM(BI92:BI746)),  2)</f>
        <v>0</v>
      </c>
      <c r="G39" s="38"/>
      <c r="H39" s="38"/>
      <c r="I39" s="128">
        <v>0</v>
      </c>
      <c r="J39" s="127">
        <f>0</f>
        <v>0</v>
      </c>
      <c r="K39" s="38"/>
      <c r="L39" s="11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pans="1:31" s="2" customFormat="1" ht="6.9" customHeight="1">
      <c r="A40" s="38"/>
      <c r="B40" s="43"/>
      <c r="C40" s="38"/>
      <c r="D40" s="38"/>
      <c r="E40" s="38"/>
      <c r="F40" s="38"/>
      <c r="G40" s="38"/>
      <c r="H40" s="38"/>
      <c r="I40" s="38"/>
      <c r="J40" s="38"/>
      <c r="K40" s="38"/>
      <c r="L40" s="11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pans="1:31" s="2" customFormat="1" ht="25.35" customHeight="1">
      <c r="A41" s="38"/>
      <c r="B41" s="43"/>
      <c r="C41" s="129"/>
      <c r="D41" s="130" t="s">
        <v>52</v>
      </c>
      <c r="E41" s="131"/>
      <c r="F41" s="131"/>
      <c r="G41" s="132" t="s">
        <v>53</v>
      </c>
      <c r="H41" s="133" t="s">
        <v>54</v>
      </c>
      <c r="I41" s="131"/>
      <c r="J41" s="134">
        <f>SUM(J32:J39)</f>
        <v>0</v>
      </c>
      <c r="K41" s="135"/>
      <c r="L41" s="11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pans="1:31" s="2" customFormat="1" ht="14.4" customHeight="1">
      <c r="A42" s="38"/>
      <c r="B42" s="136"/>
      <c r="C42" s="137"/>
      <c r="D42" s="137"/>
      <c r="E42" s="137"/>
      <c r="F42" s="137"/>
      <c r="G42" s="137"/>
      <c r="H42" s="137"/>
      <c r="I42" s="137"/>
      <c r="J42" s="137"/>
      <c r="K42" s="137"/>
      <c r="L42" s="11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pans="1:31" s="2" customFormat="1" ht="6.9" customHeight="1">
      <c r="A46" s="38"/>
      <c r="B46" s="138"/>
      <c r="C46" s="139"/>
      <c r="D46" s="139"/>
      <c r="E46" s="139"/>
      <c r="F46" s="139"/>
      <c r="G46" s="139"/>
      <c r="H46" s="139"/>
      <c r="I46" s="139"/>
      <c r="J46" s="139"/>
      <c r="K46" s="139"/>
      <c r="L46" s="11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pans="1:31" s="2" customFormat="1" ht="24.9" customHeight="1">
      <c r="A47" s="38"/>
      <c r="B47" s="39"/>
      <c r="C47" s="26" t="s">
        <v>133</v>
      </c>
      <c r="D47" s="40"/>
      <c r="E47" s="40"/>
      <c r="F47" s="40"/>
      <c r="G47" s="40"/>
      <c r="H47" s="40"/>
      <c r="I47" s="40"/>
      <c r="J47" s="40"/>
      <c r="K47" s="40"/>
      <c r="L47" s="11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pans="1:31" s="2" customFormat="1" ht="6.9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1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pans="1:47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1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pans="1:47" s="2" customFormat="1" ht="16.5" customHeight="1">
      <c r="A50" s="38"/>
      <c r="B50" s="39"/>
      <c r="C50" s="40"/>
      <c r="D50" s="40"/>
      <c r="E50" s="418" t="str">
        <f>E7</f>
        <v>ÚČOV nát. lab. LB - Odvodnění v areálu Ekotechnického muzea</v>
      </c>
      <c r="F50" s="419"/>
      <c r="G50" s="419"/>
      <c r="H50" s="419"/>
      <c r="I50" s="40"/>
      <c r="J50" s="40"/>
      <c r="K50" s="40"/>
      <c r="L50" s="11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pans="1:47" s="1" customFormat="1" ht="12" customHeight="1">
      <c r="B51" s="24"/>
      <c r="C51" s="32" t="s">
        <v>129</v>
      </c>
      <c r="D51" s="25"/>
      <c r="E51" s="25"/>
      <c r="F51" s="25"/>
      <c r="G51" s="25"/>
      <c r="H51" s="25"/>
      <c r="I51" s="25"/>
      <c r="J51" s="25"/>
      <c r="K51" s="25"/>
      <c r="L51" s="23"/>
    </row>
    <row r="52" spans="1:47" s="2" customFormat="1" ht="16.5" customHeight="1">
      <c r="A52" s="38"/>
      <c r="B52" s="39"/>
      <c r="C52" s="40"/>
      <c r="D52" s="40"/>
      <c r="E52" s="418" t="s">
        <v>130</v>
      </c>
      <c r="F52" s="420"/>
      <c r="G52" s="420"/>
      <c r="H52" s="420"/>
      <c r="I52" s="40"/>
      <c r="J52" s="40"/>
      <c r="K52" s="40"/>
      <c r="L52" s="11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pans="1:47" s="2" customFormat="1" ht="12" customHeight="1">
      <c r="A53" s="38"/>
      <c r="B53" s="39"/>
      <c r="C53" s="32" t="s">
        <v>131</v>
      </c>
      <c r="D53" s="40"/>
      <c r="E53" s="40"/>
      <c r="F53" s="40"/>
      <c r="G53" s="40"/>
      <c r="H53" s="40"/>
      <c r="I53" s="40"/>
      <c r="J53" s="40"/>
      <c r="K53" s="40"/>
      <c r="L53" s="11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pans="1:47" s="2" customFormat="1" ht="16.5" customHeight="1">
      <c r="A54" s="38"/>
      <c r="B54" s="39"/>
      <c r="C54" s="40"/>
      <c r="D54" s="40"/>
      <c r="E54" s="372" t="str">
        <f>E11</f>
        <v>PS 03 - SŘTP</v>
      </c>
      <c r="F54" s="420"/>
      <c r="G54" s="420"/>
      <c r="H54" s="420"/>
      <c r="I54" s="40"/>
      <c r="J54" s="40"/>
      <c r="K54" s="40"/>
      <c r="L54" s="11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pans="1:47" s="2" customFormat="1" ht="6.9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1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pans="1:47" s="2" customFormat="1" ht="12" customHeight="1">
      <c r="A56" s="38"/>
      <c r="B56" s="39"/>
      <c r="C56" s="32" t="s">
        <v>22</v>
      </c>
      <c r="D56" s="40"/>
      <c r="E56" s="40"/>
      <c r="F56" s="30" t="str">
        <f>F14</f>
        <v>Praha 6, k.ú. Bubeneč</v>
      </c>
      <c r="G56" s="40"/>
      <c r="H56" s="40"/>
      <c r="I56" s="32" t="s">
        <v>24</v>
      </c>
      <c r="J56" s="63">
        <f>IF(J14="","",J14)</f>
        <v>45674</v>
      </c>
      <c r="K56" s="40"/>
      <c r="L56" s="11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pans="1:47" s="2" customFormat="1" ht="6.9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1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pans="1:47" s="2" customFormat="1" ht="25.65" customHeight="1">
      <c r="A58" s="38"/>
      <c r="B58" s="39"/>
      <c r="C58" s="32" t="s">
        <v>29</v>
      </c>
      <c r="D58" s="40"/>
      <c r="E58" s="40"/>
      <c r="F58" s="30" t="str">
        <f>E17</f>
        <v>Hlavní město Praha</v>
      </c>
      <c r="G58" s="40"/>
      <c r="H58" s="40"/>
      <c r="I58" s="32" t="s">
        <v>36</v>
      </c>
      <c r="J58" s="36" t="str">
        <f>E23</f>
        <v>SWECO Hydroprojekt a.s.</v>
      </c>
      <c r="K58" s="40"/>
      <c r="L58" s="11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pans="1:47" s="2" customFormat="1" ht="25.65" customHeight="1">
      <c r="A59" s="38"/>
      <c r="B59" s="39"/>
      <c r="C59" s="32" t="s">
        <v>34</v>
      </c>
      <c r="D59" s="40"/>
      <c r="E59" s="40"/>
      <c r="F59" s="30" t="str">
        <f>IF(E20="","",E20)</f>
        <v>Vyplň údaj</v>
      </c>
      <c r="G59" s="40"/>
      <c r="H59" s="40"/>
      <c r="I59" s="32" t="s">
        <v>39</v>
      </c>
      <c r="J59" s="36" t="str">
        <f>E26</f>
        <v>SWECO Hydroprojekt a.s.</v>
      </c>
      <c r="K59" s="40"/>
      <c r="L59" s="11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pans="1:47" s="2" customFormat="1" ht="10.35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1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pans="1:47" s="2" customFormat="1" ht="29.25" customHeight="1">
      <c r="A61" s="38"/>
      <c r="B61" s="39"/>
      <c r="C61" s="140" t="s">
        <v>134</v>
      </c>
      <c r="D61" s="141"/>
      <c r="E61" s="141"/>
      <c r="F61" s="141"/>
      <c r="G61" s="141"/>
      <c r="H61" s="141"/>
      <c r="I61" s="141"/>
      <c r="J61" s="142" t="s">
        <v>135</v>
      </c>
      <c r="K61" s="141"/>
      <c r="L61" s="11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pans="1:47" s="2" customFormat="1" ht="10.35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1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pans="1:47" s="2" customFormat="1" ht="22.8" customHeight="1">
      <c r="A63" s="38"/>
      <c r="B63" s="39"/>
      <c r="C63" s="143" t="s">
        <v>74</v>
      </c>
      <c r="D63" s="40"/>
      <c r="E63" s="40"/>
      <c r="F63" s="40"/>
      <c r="G63" s="40"/>
      <c r="H63" s="40"/>
      <c r="I63" s="40"/>
      <c r="J63" s="81">
        <f>J92</f>
        <v>0</v>
      </c>
      <c r="K63" s="40"/>
      <c r="L63" s="11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20" t="s">
        <v>124</v>
      </c>
    </row>
    <row r="64" spans="1:47" s="9" customFormat="1" ht="24.9" customHeight="1">
      <c r="B64" s="144"/>
      <c r="C64" s="145"/>
      <c r="D64" s="146" t="s">
        <v>196</v>
      </c>
      <c r="E64" s="147"/>
      <c r="F64" s="147"/>
      <c r="G64" s="147"/>
      <c r="H64" s="147"/>
      <c r="I64" s="147"/>
      <c r="J64" s="148">
        <f>J93</f>
        <v>0</v>
      </c>
      <c r="K64" s="145"/>
      <c r="L64" s="149"/>
    </row>
    <row r="65" spans="1:31" s="12" customFormat="1" ht="19.95" customHeight="1">
      <c r="B65" s="200"/>
      <c r="C65" s="101"/>
      <c r="D65" s="201" t="s">
        <v>197</v>
      </c>
      <c r="E65" s="202"/>
      <c r="F65" s="202"/>
      <c r="G65" s="202"/>
      <c r="H65" s="202"/>
      <c r="I65" s="202"/>
      <c r="J65" s="203">
        <f>J94</f>
        <v>0</v>
      </c>
      <c r="K65" s="101"/>
      <c r="L65" s="204"/>
    </row>
    <row r="66" spans="1:31" s="12" customFormat="1" ht="19.95" customHeight="1">
      <c r="B66" s="200"/>
      <c r="C66" s="101"/>
      <c r="D66" s="201" t="s">
        <v>198</v>
      </c>
      <c r="E66" s="202"/>
      <c r="F66" s="202"/>
      <c r="G66" s="202"/>
      <c r="H66" s="202"/>
      <c r="I66" s="202"/>
      <c r="J66" s="203">
        <f>J564</f>
        <v>0</v>
      </c>
      <c r="K66" s="101"/>
      <c r="L66" s="204"/>
    </row>
    <row r="67" spans="1:31" s="9" customFormat="1" ht="24.9" customHeight="1">
      <c r="B67" s="144"/>
      <c r="C67" s="145"/>
      <c r="D67" s="146" t="s">
        <v>199</v>
      </c>
      <c r="E67" s="147"/>
      <c r="F67" s="147"/>
      <c r="G67" s="147"/>
      <c r="H67" s="147"/>
      <c r="I67" s="147"/>
      <c r="J67" s="148">
        <f>J653</f>
        <v>0</v>
      </c>
      <c r="K67" s="145"/>
      <c r="L67" s="149"/>
    </row>
    <row r="68" spans="1:31" s="12" customFormat="1" ht="19.95" customHeight="1">
      <c r="B68" s="200"/>
      <c r="C68" s="101"/>
      <c r="D68" s="201" t="s">
        <v>415</v>
      </c>
      <c r="E68" s="202"/>
      <c r="F68" s="202"/>
      <c r="G68" s="202"/>
      <c r="H68" s="202"/>
      <c r="I68" s="202"/>
      <c r="J68" s="203">
        <f>J654</f>
        <v>0</v>
      </c>
      <c r="K68" s="101"/>
      <c r="L68" s="204"/>
    </row>
    <row r="69" spans="1:31" s="12" customFormat="1" ht="19.95" customHeight="1">
      <c r="B69" s="200"/>
      <c r="C69" s="101"/>
      <c r="D69" s="201" t="s">
        <v>416</v>
      </c>
      <c r="E69" s="202"/>
      <c r="F69" s="202"/>
      <c r="G69" s="202"/>
      <c r="H69" s="202"/>
      <c r="I69" s="202"/>
      <c r="J69" s="203">
        <f>J708</f>
        <v>0</v>
      </c>
      <c r="K69" s="101"/>
      <c r="L69" s="204"/>
    </row>
    <row r="70" spans="1:31" s="12" customFormat="1" ht="19.95" customHeight="1">
      <c r="B70" s="200"/>
      <c r="C70" s="101"/>
      <c r="D70" s="201" t="s">
        <v>417</v>
      </c>
      <c r="E70" s="202"/>
      <c r="F70" s="202"/>
      <c r="G70" s="202"/>
      <c r="H70" s="202"/>
      <c r="I70" s="202"/>
      <c r="J70" s="203">
        <f>J710</f>
        <v>0</v>
      </c>
      <c r="K70" s="101"/>
      <c r="L70" s="204"/>
    </row>
    <row r="71" spans="1:31" s="2" customFormat="1" ht="21.75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1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pans="1:31" s="2" customFormat="1" ht="6.9" customHeight="1">
      <c r="A72" s="38"/>
      <c r="B72" s="51"/>
      <c r="C72" s="52"/>
      <c r="D72" s="52"/>
      <c r="E72" s="52"/>
      <c r="F72" s="52"/>
      <c r="G72" s="52"/>
      <c r="H72" s="52"/>
      <c r="I72" s="52"/>
      <c r="J72" s="52"/>
      <c r="K72" s="52"/>
      <c r="L72" s="11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6" spans="1:31" s="2" customFormat="1" ht="6.9" customHeight="1">
      <c r="A76" s="38"/>
      <c r="B76" s="53"/>
      <c r="C76" s="54"/>
      <c r="D76" s="54"/>
      <c r="E76" s="54"/>
      <c r="F76" s="54"/>
      <c r="G76" s="54"/>
      <c r="H76" s="54"/>
      <c r="I76" s="54"/>
      <c r="J76" s="54"/>
      <c r="K76" s="54"/>
      <c r="L76" s="11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pans="1:31" s="2" customFormat="1" ht="24.9" customHeight="1">
      <c r="A77" s="38"/>
      <c r="B77" s="39"/>
      <c r="C77" s="26" t="s">
        <v>137</v>
      </c>
      <c r="D77" s="40"/>
      <c r="E77" s="40"/>
      <c r="F77" s="40"/>
      <c r="G77" s="40"/>
      <c r="H77" s="40"/>
      <c r="I77" s="40"/>
      <c r="J77" s="40"/>
      <c r="K77" s="40"/>
      <c r="L77" s="11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pans="1:31" s="2" customFormat="1" ht="6.9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1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pans="1:31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1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pans="1:31" s="2" customFormat="1" ht="16.5" customHeight="1">
      <c r="A80" s="38"/>
      <c r="B80" s="39"/>
      <c r="C80" s="40"/>
      <c r="D80" s="40"/>
      <c r="E80" s="418" t="str">
        <f>E7</f>
        <v>ÚČOV nát. lab. LB - Odvodnění v areálu Ekotechnického muzea</v>
      </c>
      <c r="F80" s="419"/>
      <c r="G80" s="419"/>
      <c r="H80" s="419"/>
      <c r="I80" s="40"/>
      <c r="J80" s="40"/>
      <c r="K80" s="40"/>
      <c r="L80" s="11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pans="1:65" s="1" customFormat="1" ht="12" customHeight="1">
      <c r="B81" s="24"/>
      <c r="C81" s="32" t="s">
        <v>129</v>
      </c>
      <c r="D81" s="25"/>
      <c r="E81" s="25"/>
      <c r="F81" s="25"/>
      <c r="G81" s="25"/>
      <c r="H81" s="25"/>
      <c r="I81" s="25"/>
      <c r="J81" s="25"/>
      <c r="K81" s="25"/>
      <c r="L81" s="23"/>
    </row>
    <row r="82" spans="1:65" s="2" customFormat="1" ht="16.5" customHeight="1">
      <c r="A82" s="38"/>
      <c r="B82" s="39"/>
      <c r="C82" s="40"/>
      <c r="D82" s="40"/>
      <c r="E82" s="418" t="s">
        <v>130</v>
      </c>
      <c r="F82" s="420"/>
      <c r="G82" s="420"/>
      <c r="H82" s="420"/>
      <c r="I82" s="40"/>
      <c r="J82" s="40"/>
      <c r="K82" s="40"/>
      <c r="L82" s="11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pans="1:65" s="2" customFormat="1" ht="12" customHeight="1">
      <c r="A83" s="38"/>
      <c r="B83" s="39"/>
      <c r="C83" s="32" t="s">
        <v>131</v>
      </c>
      <c r="D83" s="40"/>
      <c r="E83" s="40"/>
      <c r="F83" s="40"/>
      <c r="G83" s="40"/>
      <c r="H83" s="40"/>
      <c r="I83" s="40"/>
      <c r="J83" s="40"/>
      <c r="K83" s="40"/>
      <c r="L83" s="11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pans="1:65" s="2" customFormat="1" ht="16.5" customHeight="1">
      <c r="A84" s="38"/>
      <c r="B84" s="39"/>
      <c r="C84" s="40"/>
      <c r="D84" s="40"/>
      <c r="E84" s="372" t="str">
        <f>E11</f>
        <v>PS 03 - SŘTP</v>
      </c>
      <c r="F84" s="420"/>
      <c r="G84" s="420"/>
      <c r="H84" s="420"/>
      <c r="I84" s="40"/>
      <c r="J84" s="40"/>
      <c r="K84" s="40"/>
      <c r="L84" s="11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pans="1:65" s="2" customFormat="1" ht="6.9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17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pans="1:65" s="2" customFormat="1" ht="12" customHeight="1">
      <c r="A86" s="38"/>
      <c r="B86" s="39"/>
      <c r="C86" s="32" t="s">
        <v>22</v>
      </c>
      <c r="D86" s="40"/>
      <c r="E86" s="40"/>
      <c r="F86" s="30" t="str">
        <f>F14</f>
        <v>Praha 6, k.ú. Bubeneč</v>
      </c>
      <c r="G86" s="40"/>
      <c r="H86" s="40"/>
      <c r="I86" s="32" t="s">
        <v>24</v>
      </c>
      <c r="J86" s="63">
        <f>IF(J14="","",J14)</f>
        <v>45674</v>
      </c>
      <c r="K86" s="40"/>
      <c r="L86" s="117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pans="1:65" s="2" customFormat="1" ht="6.9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17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pans="1:65" s="2" customFormat="1" ht="25.65" customHeight="1">
      <c r="A88" s="38"/>
      <c r="B88" s="39"/>
      <c r="C88" s="32" t="s">
        <v>29</v>
      </c>
      <c r="D88" s="40"/>
      <c r="E88" s="40"/>
      <c r="F88" s="30" t="str">
        <f>E17</f>
        <v>Hlavní město Praha</v>
      </c>
      <c r="G88" s="40"/>
      <c r="H88" s="40"/>
      <c r="I88" s="32" t="s">
        <v>36</v>
      </c>
      <c r="J88" s="36" t="str">
        <f>E23</f>
        <v>SWECO Hydroprojekt a.s.</v>
      </c>
      <c r="K88" s="40"/>
      <c r="L88" s="117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pans="1:65" s="2" customFormat="1" ht="25.65" customHeight="1">
      <c r="A89" s="38"/>
      <c r="B89" s="39"/>
      <c r="C89" s="32" t="s">
        <v>34</v>
      </c>
      <c r="D89" s="40"/>
      <c r="E89" s="40"/>
      <c r="F89" s="30" t="str">
        <f>IF(E20="","",E20)</f>
        <v>Vyplň údaj</v>
      </c>
      <c r="G89" s="40"/>
      <c r="H89" s="40"/>
      <c r="I89" s="32" t="s">
        <v>39</v>
      </c>
      <c r="J89" s="36" t="str">
        <f>E26</f>
        <v>SWECO Hydroprojekt a.s.</v>
      </c>
      <c r="K89" s="40"/>
      <c r="L89" s="117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pans="1:65" s="2" customFormat="1" ht="10.35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117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pans="1:65" s="10" customFormat="1" ht="29.25" customHeight="1">
      <c r="A91" s="150"/>
      <c r="B91" s="151"/>
      <c r="C91" s="152" t="s">
        <v>138</v>
      </c>
      <c r="D91" s="153" t="s">
        <v>61</v>
      </c>
      <c r="E91" s="153" t="s">
        <v>57</v>
      </c>
      <c r="F91" s="153" t="s">
        <v>58</v>
      </c>
      <c r="G91" s="153" t="s">
        <v>139</v>
      </c>
      <c r="H91" s="153" t="s">
        <v>140</v>
      </c>
      <c r="I91" s="153" t="s">
        <v>141</v>
      </c>
      <c r="J91" s="153" t="s">
        <v>135</v>
      </c>
      <c r="K91" s="154" t="s">
        <v>142</v>
      </c>
      <c r="L91" s="155"/>
      <c r="M91" s="72" t="s">
        <v>31</v>
      </c>
      <c r="N91" s="73" t="s">
        <v>46</v>
      </c>
      <c r="O91" s="73" t="s">
        <v>143</v>
      </c>
      <c r="P91" s="73" t="s">
        <v>144</v>
      </c>
      <c r="Q91" s="73" t="s">
        <v>145</v>
      </c>
      <c r="R91" s="73" t="s">
        <v>146</v>
      </c>
      <c r="S91" s="73" t="s">
        <v>147</v>
      </c>
      <c r="T91" s="74" t="s">
        <v>148</v>
      </c>
      <c r="U91" s="150"/>
      <c r="V91" s="150"/>
      <c r="W91" s="150"/>
      <c r="X91" s="150"/>
      <c r="Y91" s="150"/>
      <c r="Z91" s="150"/>
      <c r="AA91" s="150"/>
      <c r="AB91" s="150"/>
      <c r="AC91" s="150"/>
      <c r="AD91" s="150"/>
      <c r="AE91" s="150"/>
    </row>
    <row r="92" spans="1:65" s="2" customFormat="1" ht="22.8" customHeight="1">
      <c r="A92" s="38"/>
      <c r="B92" s="39"/>
      <c r="C92" s="79" t="s">
        <v>149</v>
      </c>
      <c r="D92" s="40"/>
      <c r="E92" s="40"/>
      <c r="F92" s="40"/>
      <c r="G92" s="40"/>
      <c r="H92" s="40"/>
      <c r="I92" s="40"/>
      <c r="J92" s="156">
        <f>BK92</f>
        <v>0</v>
      </c>
      <c r="K92" s="40"/>
      <c r="L92" s="43"/>
      <c r="M92" s="75"/>
      <c r="N92" s="157"/>
      <c r="O92" s="76"/>
      <c r="P92" s="158">
        <f>P93+P653</f>
        <v>0</v>
      </c>
      <c r="Q92" s="76"/>
      <c r="R92" s="158">
        <f>R93+R653</f>
        <v>0</v>
      </c>
      <c r="S92" s="76"/>
      <c r="T92" s="159">
        <f>T93+T653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20" t="s">
        <v>75</v>
      </c>
      <c r="AU92" s="20" t="s">
        <v>124</v>
      </c>
      <c r="BK92" s="160">
        <f>BK93+BK653</f>
        <v>0</v>
      </c>
    </row>
    <row r="93" spans="1:65" s="11" customFormat="1" ht="25.95" customHeight="1">
      <c r="B93" s="161"/>
      <c r="C93" s="162"/>
      <c r="D93" s="163" t="s">
        <v>75</v>
      </c>
      <c r="E93" s="164" t="s">
        <v>201</v>
      </c>
      <c r="F93" s="164" t="s">
        <v>202</v>
      </c>
      <c r="G93" s="162"/>
      <c r="H93" s="162"/>
      <c r="I93" s="165"/>
      <c r="J93" s="166">
        <f>BK93</f>
        <v>0</v>
      </c>
      <c r="K93" s="162"/>
      <c r="L93" s="167"/>
      <c r="M93" s="168"/>
      <c r="N93" s="169"/>
      <c r="O93" s="169"/>
      <c r="P93" s="170">
        <f>P94+P564</f>
        <v>0</v>
      </c>
      <c r="Q93" s="169"/>
      <c r="R93" s="170">
        <f>R94+R564</f>
        <v>0</v>
      </c>
      <c r="S93" s="169"/>
      <c r="T93" s="171">
        <f>T94+T564</f>
        <v>0</v>
      </c>
      <c r="AR93" s="172" t="s">
        <v>85</v>
      </c>
      <c r="AT93" s="173" t="s">
        <v>75</v>
      </c>
      <c r="AU93" s="173" t="s">
        <v>76</v>
      </c>
      <c r="AY93" s="172" t="s">
        <v>152</v>
      </c>
      <c r="BK93" s="174">
        <f>BK94+BK564</f>
        <v>0</v>
      </c>
    </row>
    <row r="94" spans="1:65" s="11" customFormat="1" ht="22.8" customHeight="1">
      <c r="B94" s="161"/>
      <c r="C94" s="162"/>
      <c r="D94" s="163" t="s">
        <v>75</v>
      </c>
      <c r="E94" s="205" t="s">
        <v>203</v>
      </c>
      <c r="F94" s="205" t="s">
        <v>204</v>
      </c>
      <c r="G94" s="162"/>
      <c r="H94" s="162"/>
      <c r="I94" s="165"/>
      <c r="J94" s="206">
        <f>BK94</f>
        <v>0</v>
      </c>
      <c r="K94" s="162"/>
      <c r="L94" s="167"/>
      <c r="M94" s="168"/>
      <c r="N94" s="169"/>
      <c r="O94" s="169"/>
      <c r="P94" s="170">
        <f>SUM(P95:P563)</f>
        <v>0</v>
      </c>
      <c r="Q94" s="169"/>
      <c r="R94" s="170">
        <f>SUM(R95:R563)</f>
        <v>0</v>
      </c>
      <c r="S94" s="169"/>
      <c r="T94" s="171">
        <f>SUM(T95:T563)</f>
        <v>0</v>
      </c>
      <c r="AR94" s="172" t="s">
        <v>85</v>
      </c>
      <c r="AT94" s="173" t="s">
        <v>75</v>
      </c>
      <c r="AU94" s="173" t="s">
        <v>83</v>
      </c>
      <c r="AY94" s="172" t="s">
        <v>152</v>
      </c>
      <c r="BK94" s="174">
        <f>SUM(BK95:BK563)</f>
        <v>0</v>
      </c>
    </row>
    <row r="95" spans="1:65" s="2" customFormat="1" ht="24.15" customHeight="1">
      <c r="A95" s="38"/>
      <c r="B95" s="39"/>
      <c r="C95" s="175" t="s">
        <v>83</v>
      </c>
      <c r="D95" s="175" t="s">
        <v>153</v>
      </c>
      <c r="E95" s="176" t="s">
        <v>418</v>
      </c>
      <c r="F95" s="177" t="s">
        <v>419</v>
      </c>
      <c r="G95" s="178" t="s">
        <v>207</v>
      </c>
      <c r="H95" s="179">
        <v>5</v>
      </c>
      <c r="I95" s="180"/>
      <c r="J95" s="181">
        <f>ROUND(I95*H95,2)</f>
        <v>0</v>
      </c>
      <c r="K95" s="177" t="s">
        <v>31</v>
      </c>
      <c r="L95" s="43"/>
      <c r="M95" s="182" t="s">
        <v>31</v>
      </c>
      <c r="N95" s="183" t="s">
        <v>47</v>
      </c>
      <c r="O95" s="68"/>
      <c r="P95" s="184">
        <f>O95*H95</f>
        <v>0</v>
      </c>
      <c r="Q95" s="184">
        <v>0</v>
      </c>
      <c r="R95" s="184">
        <f>Q95*H95</f>
        <v>0</v>
      </c>
      <c r="S95" s="184">
        <v>0</v>
      </c>
      <c r="T95" s="185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186" t="s">
        <v>208</v>
      </c>
      <c r="AT95" s="186" t="s">
        <v>153</v>
      </c>
      <c r="AU95" s="186" t="s">
        <v>85</v>
      </c>
      <c r="AY95" s="20" t="s">
        <v>152</v>
      </c>
      <c r="BE95" s="187">
        <f>IF(N95="základní",J95,0)</f>
        <v>0</v>
      </c>
      <c r="BF95" s="187">
        <f>IF(N95="snížená",J95,0)</f>
        <v>0</v>
      </c>
      <c r="BG95" s="187">
        <f>IF(N95="zákl. přenesená",J95,0)</f>
        <v>0</v>
      </c>
      <c r="BH95" s="187">
        <f>IF(N95="sníž. přenesená",J95,0)</f>
        <v>0</v>
      </c>
      <c r="BI95" s="187">
        <f>IF(N95="nulová",J95,0)</f>
        <v>0</v>
      </c>
      <c r="BJ95" s="20" t="s">
        <v>83</v>
      </c>
      <c r="BK95" s="187">
        <f>ROUND(I95*H95,2)</f>
        <v>0</v>
      </c>
      <c r="BL95" s="20" t="s">
        <v>208</v>
      </c>
      <c r="BM95" s="186" t="s">
        <v>420</v>
      </c>
    </row>
    <row r="96" spans="1:65" s="13" customFormat="1" ht="20.399999999999999">
      <c r="B96" s="207"/>
      <c r="C96" s="208"/>
      <c r="D96" s="188" t="s">
        <v>210</v>
      </c>
      <c r="E96" s="209" t="s">
        <v>31</v>
      </c>
      <c r="F96" s="210" t="s">
        <v>211</v>
      </c>
      <c r="G96" s="208"/>
      <c r="H96" s="209" t="s">
        <v>31</v>
      </c>
      <c r="I96" s="211"/>
      <c r="J96" s="208"/>
      <c r="K96" s="208"/>
      <c r="L96" s="212"/>
      <c r="M96" s="213"/>
      <c r="N96" s="214"/>
      <c r="O96" s="214"/>
      <c r="P96" s="214"/>
      <c r="Q96" s="214"/>
      <c r="R96" s="214"/>
      <c r="S96" s="214"/>
      <c r="T96" s="215"/>
      <c r="AT96" s="216" t="s">
        <v>210</v>
      </c>
      <c r="AU96" s="216" t="s">
        <v>85</v>
      </c>
      <c r="AV96" s="13" t="s">
        <v>83</v>
      </c>
      <c r="AW96" s="13" t="s">
        <v>38</v>
      </c>
      <c r="AX96" s="13" t="s">
        <v>76</v>
      </c>
      <c r="AY96" s="216" t="s">
        <v>152</v>
      </c>
    </row>
    <row r="97" spans="1:65" s="13" customFormat="1" ht="10.199999999999999">
      <c r="B97" s="207"/>
      <c r="C97" s="208"/>
      <c r="D97" s="188" t="s">
        <v>210</v>
      </c>
      <c r="E97" s="209" t="s">
        <v>31</v>
      </c>
      <c r="F97" s="210" t="s">
        <v>212</v>
      </c>
      <c r="G97" s="208"/>
      <c r="H97" s="209" t="s">
        <v>31</v>
      </c>
      <c r="I97" s="211"/>
      <c r="J97" s="208"/>
      <c r="K97" s="208"/>
      <c r="L97" s="212"/>
      <c r="M97" s="213"/>
      <c r="N97" s="214"/>
      <c r="O97" s="214"/>
      <c r="P97" s="214"/>
      <c r="Q97" s="214"/>
      <c r="R97" s="214"/>
      <c r="S97" s="214"/>
      <c r="T97" s="215"/>
      <c r="AT97" s="216" t="s">
        <v>210</v>
      </c>
      <c r="AU97" s="216" t="s">
        <v>85</v>
      </c>
      <c r="AV97" s="13" t="s">
        <v>83</v>
      </c>
      <c r="AW97" s="13" t="s">
        <v>38</v>
      </c>
      <c r="AX97" s="13" t="s">
        <v>76</v>
      </c>
      <c r="AY97" s="216" t="s">
        <v>152</v>
      </c>
    </row>
    <row r="98" spans="1:65" s="13" customFormat="1" ht="10.199999999999999">
      <c r="B98" s="207"/>
      <c r="C98" s="208"/>
      <c r="D98" s="188" t="s">
        <v>210</v>
      </c>
      <c r="E98" s="209" t="s">
        <v>31</v>
      </c>
      <c r="F98" s="210" t="s">
        <v>421</v>
      </c>
      <c r="G98" s="208"/>
      <c r="H98" s="209" t="s">
        <v>31</v>
      </c>
      <c r="I98" s="211"/>
      <c r="J98" s="208"/>
      <c r="K98" s="208"/>
      <c r="L98" s="212"/>
      <c r="M98" s="213"/>
      <c r="N98" s="214"/>
      <c r="O98" s="214"/>
      <c r="P98" s="214"/>
      <c r="Q98" s="214"/>
      <c r="R98" s="214"/>
      <c r="S98" s="214"/>
      <c r="T98" s="215"/>
      <c r="AT98" s="216" t="s">
        <v>210</v>
      </c>
      <c r="AU98" s="216" t="s">
        <v>85</v>
      </c>
      <c r="AV98" s="13" t="s">
        <v>83</v>
      </c>
      <c r="AW98" s="13" t="s">
        <v>38</v>
      </c>
      <c r="AX98" s="13" t="s">
        <v>76</v>
      </c>
      <c r="AY98" s="216" t="s">
        <v>152</v>
      </c>
    </row>
    <row r="99" spans="1:65" s="13" customFormat="1" ht="10.199999999999999">
      <c r="B99" s="207"/>
      <c r="C99" s="208"/>
      <c r="D99" s="188" t="s">
        <v>210</v>
      </c>
      <c r="E99" s="209" t="s">
        <v>31</v>
      </c>
      <c r="F99" s="210" t="s">
        <v>422</v>
      </c>
      <c r="G99" s="208"/>
      <c r="H99" s="209" t="s">
        <v>31</v>
      </c>
      <c r="I99" s="211"/>
      <c r="J99" s="208"/>
      <c r="K99" s="208"/>
      <c r="L99" s="212"/>
      <c r="M99" s="213"/>
      <c r="N99" s="214"/>
      <c r="O99" s="214"/>
      <c r="P99" s="214"/>
      <c r="Q99" s="214"/>
      <c r="R99" s="214"/>
      <c r="S99" s="214"/>
      <c r="T99" s="215"/>
      <c r="AT99" s="216" t="s">
        <v>210</v>
      </c>
      <c r="AU99" s="216" t="s">
        <v>85</v>
      </c>
      <c r="AV99" s="13" t="s">
        <v>83</v>
      </c>
      <c r="AW99" s="13" t="s">
        <v>38</v>
      </c>
      <c r="AX99" s="13" t="s">
        <v>76</v>
      </c>
      <c r="AY99" s="216" t="s">
        <v>152</v>
      </c>
    </row>
    <row r="100" spans="1:65" s="13" customFormat="1" ht="10.199999999999999">
      <c r="B100" s="207"/>
      <c r="C100" s="208"/>
      <c r="D100" s="188" t="s">
        <v>210</v>
      </c>
      <c r="E100" s="209" t="s">
        <v>31</v>
      </c>
      <c r="F100" s="210" t="s">
        <v>423</v>
      </c>
      <c r="G100" s="208"/>
      <c r="H100" s="209" t="s">
        <v>31</v>
      </c>
      <c r="I100" s="211"/>
      <c r="J100" s="208"/>
      <c r="K100" s="208"/>
      <c r="L100" s="212"/>
      <c r="M100" s="213"/>
      <c r="N100" s="214"/>
      <c r="O100" s="214"/>
      <c r="P100" s="214"/>
      <c r="Q100" s="214"/>
      <c r="R100" s="214"/>
      <c r="S100" s="214"/>
      <c r="T100" s="215"/>
      <c r="AT100" s="216" t="s">
        <v>210</v>
      </c>
      <c r="AU100" s="216" t="s">
        <v>85</v>
      </c>
      <c r="AV100" s="13" t="s">
        <v>83</v>
      </c>
      <c r="AW100" s="13" t="s">
        <v>38</v>
      </c>
      <c r="AX100" s="13" t="s">
        <v>76</v>
      </c>
      <c r="AY100" s="216" t="s">
        <v>152</v>
      </c>
    </row>
    <row r="101" spans="1:65" s="13" customFormat="1" ht="10.199999999999999">
      <c r="B101" s="207"/>
      <c r="C101" s="208"/>
      <c r="D101" s="188" t="s">
        <v>210</v>
      </c>
      <c r="E101" s="209" t="s">
        <v>31</v>
      </c>
      <c r="F101" s="210" t="s">
        <v>424</v>
      </c>
      <c r="G101" s="208"/>
      <c r="H101" s="209" t="s">
        <v>31</v>
      </c>
      <c r="I101" s="211"/>
      <c r="J101" s="208"/>
      <c r="K101" s="208"/>
      <c r="L101" s="212"/>
      <c r="M101" s="213"/>
      <c r="N101" s="214"/>
      <c r="O101" s="214"/>
      <c r="P101" s="214"/>
      <c r="Q101" s="214"/>
      <c r="R101" s="214"/>
      <c r="S101" s="214"/>
      <c r="T101" s="215"/>
      <c r="AT101" s="216" t="s">
        <v>210</v>
      </c>
      <c r="AU101" s="216" t="s">
        <v>85</v>
      </c>
      <c r="AV101" s="13" t="s">
        <v>83</v>
      </c>
      <c r="AW101" s="13" t="s">
        <v>38</v>
      </c>
      <c r="AX101" s="13" t="s">
        <v>76</v>
      </c>
      <c r="AY101" s="216" t="s">
        <v>152</v>
      </c>
    </row>
    <row r="102" spans="1:65" s="13" customFormat="1" ht="10.199999999999999">
      <c r="B102" s="207"/>
      <c r="C102" s="208"/>
      <c r="D102" s="188" t="s">
        <v>210</v>
      </c>
      <c r="E102" s="209" t="s">
        <v>31</v>
      </c>
      <c r="F102" s="210" t="s">
        <v>425</v>
      </c>
      <c r="G102" s="208"/>
      <c r="H102" s="209" t="s">
        <v>31</v>
      </c>
      <c r="I102" s="211"/>
      <c r="J102" s="208"/>
      <c r="K102" s="208"/>
      <c r="L102" s="212"/>
      <c r="M102" s="213"/>
      <c r="N102" s="214"/>
      <c r="O102" s="214"/>
      <c r="P102" s="214"/>
      <c r="Q102" s="214"/>
      <c r="R102" s="214"/>
      <c r="S102" s="214"/>
      <c r="T102" s="215"/>
      <c r="AT102" s="216" t="s">
        <v>210</v>
      </c>
      <c r="AU102" s="216" t="s">
        <v>85</v>
      </c>
      <c r="AV102" s="13" t="s">
        <v>83</v>
      </c>
      <c r="AW102" s="13" t="s">
        <v>38</v>
      </c>
      <c r="AX102" s="13" t="s">
        <v>76</v>
      </c>
      <c r="AY102" s="216" t="s">
        <v>152</v>
      </c>
    </row>
    <row r="103" spans="1:65" s="13" customFormat="1" ht="10.199999999999999">
      <c r="B103" s="207"/>
      <c r="C103" s="208"/>
      <c r="D103" s="188" t="s">
        <v>210</v>
      </c>
      <c r="E103" s="209" t="s">
        <v>31</v>
      </c>
      <c r="F103" s="210" t="s">
        <v>426</v>
      </c>
      <c r="G103" s="208"/>
      <c r="H103" s="209" t="s">
        <v>31</v>
      </c>
      <c r="I103" s="211"/>
      <c r="J103" s="208"/>
      <c r="K103" s="208"/>
      <c r="L103" s="212"/>
      <c r="M103" s="213"/>
      <c r="N103" s="214"/>
      <c r="O103" s="214"/>
      <c r="P103" s="214"/>
      <c r="Q103" s="214"/>
      <c r="R103" s="214"/>
      <c r="S103" s="214"/>
      <c r="T103" s="215"/>
      <c r="AT103" s="216" t="s">
        <v>210</v>
      </c>
      <c r="AU103" s="216" t="s">
        <v>85</v>
      </c>
      <c r="AV103" s="13" t="s">
        <v>83</v>
      </c>
      <c r="AW103" s="13" t="s">
        <v>38</v>
      </c>
      <c r="AX103" s="13" t="s">
        <v>76</v>
      </c>
      <c r="AY103" s="216" t="s">
        <v>152</v>
      </c>
    </row>
    <row r="104" spans="1:65" s="13" customFormat="1" ht="10.199999999999999">
      <c r="B104" s="207"/>
      <c r="C104" s="208"/>
      <c r="D104" s="188" t="s">
        <v>210</v>
      </c>
      <c r="E104" s="209" t="s">
        <v>31</v>
      </c>
      <c r="F104" s="210" t="s">
        <v>427</v>
      </c>
      <c r="G104" s="208"/>
      <c r="H104" s="209" t="s">
        <v>31</v>
      </c>
      <c r="I104" s="211"/>
      <c r="J104" s="208"/>
      <c r="K104" s="208"/>
      <c r="L104" s="212"/>
      <c r="M104" s="213"/>
      <c r="N104" s="214"/>
      <c r="O104" s="214"/>
      <c r="P104" s="214"/>
      <c r="Q104" s="214"/>
      <c r="R104" s="214"/>
      <c r="S104" s="214"/>
      <c r="T104" s="215"/>
      <c r="AT104" s="216" t="s">
        <v>210</v>
      </c>
      <c r="AU104" s="216" t="s">
        <v>85</v>
      </c>
      <c r="AV104" s="13" t="s">
        <v>83</v>
      </c>
      <c r="AW104" s="13" t="s">
        <v>38</v>
      </c>
      <c r="AX104" s="13" t="s">
        <v>76</v>
      </c>
      <c r="AY104" s="216" t="s">
        <v>152</v>
      </c>
    </row>
    <row r="105" spans="1:65" s="13" customFormat="1" ht="10.199999999999999">
      <c r="B105" s="207"/>
      <c r="C105" s="208"/>
      <c r="D105" s="188" t="s">
        <v>210</v>
      </c>
      <c r="E105" s="209" t="s">
        <v>31</v>
      </c>
      <c r="F105" s="210" t="s">
        <v>428</v>
      </c>
      <c r="G105" s="208"/>
      <c r="H105" s="209" t="s">
        <v>31</v>
      </c>
      <c r="I105" s="211"/>
      <c r="J105" s="208"/>
      <c r="K105" s="208"/>
      <c r="L105" s="212"/>
      <c r="M105" s="213"/>
      <c r="N105" s="214"/>
      <c r="O105" s="214"/>
      <c r="P105" s="214"/>
      <c r="Q105" s="214"/>
      <c r="R105" s="214"/>
      <c r="S105" s="214"/>
      <c r="T105" s="215"/>
      <c r="AT105" s="216" t="s">
        <v>210</v>
      </c>
      <c r="AU105" s="216" t="s">
        <v>85</v>
      </c>
      <c r="AV105" s="13" t="s">
        <v>83</v>
      </c>
      <c r="AW105" s="13" t="s">
        <v>38</v>
      </c>
      <c r="AX105" s="13" t="s">
        <v>76</v>
      </c>
      <c r="AY105" s="216" t="s">
        <v>152</v>
      </c>
    </row>
    <row r="106" spans="1:65" s="14" customFormat="1" ht="10.199999999999999">
      <c r="B106" s="217"/>
      <c r="C106" s="218"/>
      <c r="D106" s="188" t="s">
        <v>210</v>
      </c>
      <c r="E106" s="219" t="s">
        <v>31</v>
      </c>
      <c r="F106" s="220" t="s">
        <v>429</v>
      </c>
      <c r="G106" s="218"/>
      <c r="H106" s="221">
        <v>5</v>
      </c>
      <c r="I106" s="222"/>
      <c r="J106" s="218"/>
      <c r="K106" s="218"/>
      <c r="L106" s="223"/>
      <c r="M106" s="224"/>
      <c r="N106" s="225"/>
      <c r="O106" s="225"/>
      <c r="P106" s="225"/>
      <c r="Q106" s="225"/>
      <c r="R106" s="225"/>
      <c r="S106" s="225"/>
      <c r="T106" s="226"/>
      <c r="AT106" s="227" t="s">
        <v>210</v>
      </c>
      <c r="AU106" s="227" t="s">
        <v>85</v>
      </c>
      <c r="AV106" s="14" t="s">
        <v>85</v>
      </c>
      <c r="AW106" s="14" t="s">
        <v>38</v>
      </c>
      <c r="AX106" s="14" t="s">
        <v>76</v>
      </c>
      <c r="AY106" s="227" t="s">
        <v>152</v>
      </c>
    </row>
    <row r="107" spans="1:65" s="15" customFormat="1" ht="10.199999999999999">
      <c r="B107" s="228"/>
      <c r="C107" s="229"/>
      <c r="D107" s="188" t="s">
        <v>210</v>
      </c>
      <c r="E107" s="230" t="s">
        <v>31</v>
      </c>
      <c r="F107" s="231" t="s">
        <v>223</v>
      </c>
      <c r="G107" s="229"/>
      <c r="H107" s="232">
        <v>5</v>
      </c>
      <c r="I107" s="233"/>
      <c r="J107" s="229"/>
      <c r="K107" s="229"/>
      <c r="L107" s="234"/>
      <c r="M107" s="235"/>
      <c r="N107" s="236"/>
      <c r="O107" s="236"/>
      <c r="P107" s="236"/>
      <c r="Q107" s="236"/>
      <c r="R107" s="236"/>
      <c r="S107" s="236"/>
      <c r="T107" s="237"/>
      <c r="AT107" s="238" t="s">
        <v>210</v>
      </c>
      <c r="AU107" s="238" t="s">
        <v>85</v>
      </c>
      <c r="AV107" s="15" t="s">
        <v>157</v>
      </c>
      <c r="AW107" s="15" t="s">
        <v>38</v>
      </c>
      <c r="AX107" s="15" t="s">
        <v>83</v>
      </c>
      <c r="AY107" s="238" t="s">
        <v>152</v>
      </c>
    </row>
    <row r="108" spans="1:65" s="2" customFormat="1" ht="16.5" customHeight="1">
      <c r="A108" s="38"/>
      <c r="B108" s="39"/>
      <c r="C108" s="239" t="s">
        <v>85</v>
      </c>
      <c r="D108" s="239" t="s">
        <v>224</v>
      </c>
      <c r="E108" s="240" t="s">
        <v>430</v>
      </c>
      <c r="F108" s="241" t="s">
        <v>431</v>
      </c>
      <c r="G108" s="242" t="s">
        <v>207</v>
      </c>
      <c r="H108" s="243">
        <v>5.25</v>
      </c>
      <c r="I108" s="244"/>
      <c r="J108" s="245">
        <f>ROUND(I108*H108,2)</f>
        <v>0</v>
      </c>
      <c r="K108" s="241" t="s">
        <v>31</v>
      </c>
      <c r="L108" s="246"/>
      <c r="M108" s="247" t="s">
        <v>31</v>
      </c>
      <c r="N108" s="248" t="s">
        <v>47</v>
      </c>
      <c r="O108" s="68"/>
      <c r="P108" s="184">
        <f>O108*H108</f>
        <v>0</v>
      </c>
      <c r="Q108" s="184">
        <v>0</v>
      </c>
      <c r="R108" s="184">
        <f>Q108*H108</f>
        <v>0</v>
      </c>
      <c r="S108" s="184">
        <v>0</v>
      </c>
      <c r="T108" s="185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186" t="s">
        <v>227</v>
      </c>
      <c r="AT108" s="186" t="s">
        <v>224</v>
      </c>
      <c r="AU108" s="186" t="s">
        <v>85</v>
      </c>
      <c r="AY108" s="20" t="s">
        <v>152</v>
      </c>
      <c r="BE108" s="187">
        <f>IF(N108="základní",J108,0)</f>
        <v>0</v>
      </c>
      <c r="BF108" s="187">
        <f>IF(N108="snížená",J108,0)</f>
        <v>0</v>
      </c>
      <c r="BG108" s="187">
        <f>IF(N108="zákl. přenesená",J108,0)</f>
        <v>0</v>
      </c>
      <c r="BH108" s="187">
        <f>IF(N108="sníž. přenesená",J108,0)</f>
        <v>0</v>
      </c>
      <c r="BI108" s="187">
        <f>IF(N108="nulová",J108,0)</f>
        <v>0</v>
      </c>
      <c r="BJ108" s="20" t="s">
        <v>83</v>
      </c>
      <c r="BK108" s="187">
        <f>ROUND(I108*H108,2)</f>
        <v>0</v>
      </c>
      <c r="BL108" s="20" t="s">
        <v>208</v>
      </c>
      <c r="BM108" s="186" t="s">
        <v>432</v>
      </c>
    </row>
    <row r="109" spans="1:65" s="13" customFormat="1" ht="20.399999999999999">
      <c r="B109" s="207"/>
      <c r="C109" s="208"/>
      <c r="D109" s="188" t="s">
        <v>210</v>
      </c>
      <c r="E109" s="209" t="s">
        <v>31</v>
      </c>
      <c r="F109" s="210" t="s">
        <v>211</v>
      </c>
      <c r="G109" s="208"/>
      <c r="H109" s="209" t="s">
        <v>31</v>
      </c>
      <c r="I109" s="211"/>
      <c r="J109" s="208"/>
      <c r="K109" s="208"/>
      <c r="L109" s="212"/>
      <c r="M109" s="213"/>
      <c r="N109" s="214"/>
      <c r="O109" s="214"/>
      <c r="P109" s="214"/>
      <c r="Q109" s="214"/>
      <c r="R109" s="214"/>
      <c r="S109" s="214"/>
      <c r="T109" s="215"/>
      <c r="AT109" s="216" t="s">
        <v>210</v>
      </c>
      <c r="AU109" s="216" t="s">
        <v>85</v>
      </c>
      <c r="AV109" s="13" t="s">
        <v>83</v>
      </c>
      <c r="AW109" s="13" t="s">
        <v>38</v>
      </c>
      <c r="AX109" s="13" t="s">
        <v>76</v>
      </c>
      <c r="AY109" s="216" t="s">
        <v>152</v>
      </c>
    </row>
    <row r="110" spans="1:65" s="13" customFormat="1" ht="10.199999999999999">
      <c r="B110" s="207"/>
      <c r="C110" s="208"/>
      <c r="D110" s="188" t="s">
        <v>210</v>
      </c>
      <c r="E110" s="209" t="s">
        <v>31</v>
      </c>
      <c r="F110" s="210" t="s">
        <v>212</v>
      </c>
      <c r="G110" s="208"/>
      <c r="H110" s="209" t="s">
        <v>31</v>
      </c>
      <c r="I110" s="211"/>
      <c r="J110" s="208"/>
      <c r="K110" s="208"/>
      <c r="L110" s="212"/>
      <c r="M110" s="213"/>
      <c r="N110" s="214"/>
      <c r="O110" s="214"/>
      <c r="P110" s="214"/>
      <c r="Q110" s="214"/>
      <c r="R110" s="214"/>
      <c r="S110" s="214"/>
      <c r="T110" s="215"/>
      <c r="AT110" s="216" t="s">
        <v>210</v>
      </c>
      <c r="AU110" s="216" t="s">
        <v>85</v>
      </c>
      <c r="AV110" s="13" t="s">
        <v>83</v>
      </c>
      <c r="AW110" s="13" t="s">
        <v>38</v>
      </c>
      <c r="AX110" s="13" t="s">
        <v>76</v>
      </c>
      <c r="AY110" s="216" t="s">
        <v>152</v>
      </c>
    </row>
    <row r="111" spans="1:65" s="13" customFormat="1" ht="10.199999999999999">
      <c r="B111" s="207"/>
      <c r="C111" s="208"/>
      <c r="D111" s="188" t="s">
        <v>210</v>
      </c>
      <c r="E111" s="209" t="s">
        <v>31</v>
      </c>
      <c r="F111" s="210" t="s">
        <v>421</v>
      </c>
      <c r="G111" s="208"/>
      <c r="H111" s="209" t="s">
        <v>31</v>
      </c>
      <c r="I111" s="211"/>
      <c r="J111" s="208"/>
      <c r="K111" s="208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210</v>
      </c>
      <c r="AU111" s="216" t="s">
        <v>85</v>
      </c>
      <c r="AV111" s="13" t="s">
        <v>83</v>
      </c>
      <c r="AW111" s="13" t="s">
        <v>38</v>
      </c>
      <c r="AX111" s="13" t="s">
        <v>76</v>
      </c>
      <c r="AY111" s="216" t="s">
        <v>152</v>
      </c>
    </row>
    <row r="112" spans="1:65" s="13" customFormat="1" ht="10.199999999999999">
      <c r="B112" s="207"/>
      <c r="C112" s="208"/>
      <c r="D112" s="188" t="s">
        <v>210</v>
      </c>
      <c r="E112" s="209" t="s">
        <v>31</v>
      </c>
      <c r="F112" s="210" t="s">
        <v>422</v>
      </c>
      <c r="G112" s="208"/>
      <c r="H112" s="209" t="s">
        <v>31</v>
      </c>
      <c r="I112" s="211"/>
      <c r="J112" s="208"/>
      <c r="K112" s="208"/>
      <c r="L112" s="212"/>
      <c r="M112" s="213"/>
      <c r="N112" s="214"/>
      <c r="O112" s="214"/>
      <c r="P112" s="214"/>
      <c r="Q112" s="214"/>
      <c r="R112" s="214"/>
      <c r="S112" s="214"/>
      <c r="T112" s="215"/>
      <c r="AT112" s="216" t="s">
        <v>210</v>
      </c>
      <c r="AU112" s="216" t="s">
        <v>85</v>
      </c>
      <c r="AV112" s="13" t="s">
        <v>83</v>
      </c>
      <c r="AW112" s="13" t="s">
        <v>38</v>
      </c>
      <c r="AX112" s="13" t="s">
        <v>76</v>
      </c>
      <c r="AY112" s="216" t="s">
        <v>152</v>
      </c>
    </row>
    <row r="113" spans="1:65" s="13" customFormat="1" ht="10.199999999999999">
      <c r="B113" s="207"/>
      <c r="C113" s="208"/>
      <c r="D113" s="188" t="s">
        <v>210</v>
      </c>
      <c r="E113" s="209" t="s">
        <v>31</v>
      </c>
      <c r="F113" s="210" t="s">
        <v>423</v>
      </c>
      <c r="G113" s="208"/>
      <c r="H113" s="209" t="s">
        <v>31</v>
      </c>
      <c r="I113" s="211"/>
      <c r="J113" s="208"/>
      <c r="K113" s="208"/>
      <c r="L113" s="212"/>
      <c r="M113" s="213"/>
      <c r="N113" s="214"/>
      <c r="O113" s="214"/>
      <c r="P113" s="214"/>
      <c r="Q113" s="214"/>
      <c r="R113" s="214"/>
      <c r="S113" s="214"/>
      <c r="T113" s="215"/>
      <c r="AT113" s="216" t="s">
        <v>210</v>
      </c>
      <c r="AU113" s="216" t="s">
        <v>85</v>
      </c>
      <c r="AV113" s="13" t="s">
        <v>83</v>
      </c>
      <c r="AW113" s="13" t="s">
        <v>38</v>
      </c>
      <c r="AX113" s="13" t="s">
        <v>76</v>
      </c>
      <c r="AY113" s="216" t="s">
        <v>152</v>
      </c>
    </row>
    <row r="114" spans="1:65" s="13" customFormat="1" ht="10.199999999999999">
      <c r="B114" s="207"/>
      <c r="C114" s="208"/>
      <c r="D114" s="188" t="s">
        <v>210</v>
      </c>
      <c r="E114" s="209" t="s">
        <v>31</v>
      </c>
      <c r="F114" s="210" t="s">
        <v>424</v>
      </c>
      <c r="G114" s="208"/>
      <c r="H114" s="209" t="s">
        <v>31</v>
      </c>
      <c r="I114" s="211"/>
      <c r="J114" s="208"/>
      <c r="K114" s="208"/>
      <c r="L114" s="212"/>
      <c r="M114" s="213"/>
      <c r="N114" s="214"/>
      <c r="O114" s="214"/>
      <c r="P114" s="214"/>
      <c r="Q114" s="214"/>
      <c r="R114" s="214"/>
      <c r="S114" s="214"/>
      <c r="T114" s="215"/>
      <c r="AT114" s="216" t="s">
        <v>210</v>
      </c>
      <c r="AU114" s="216" t="s">
        <v>85</v>
      </c>
      <c r="AV114" s="13" t="s">
        <v>83</v>
      </c>
      <c r="AW114" s="13" t="s">
        <v>38</v>
      </c>
      <c r="AX114" s="13" t="s">
        <v>76</v>
      </c>
      <c r="AY114" s="216" t="s">
        <v>152</v>
      </c>
    </row>
    <row r="115" spans="1:65" s="13" customFormat="1" ht="10.199999999999999">
      <c r="B115" s="207"/>
      <c r="C115" s="208"/>
      <c r="D115" s="188" t="s">
        <v>210</v>
      </c>
      <c r="E115" s="209" t="s">
        <v>31</v>
      </c>
      <c r="F115" s="210" t="s">
        <v>425</v>
      </c>
      <c r="G115" s="208"/>
      <c r="H115" s="209" t="s">
        <v>31</v>
      </c>
      <c r="I115" s="211"/>
      <c r="J115" s="208"/>
      <c r="K115" s="208"/>
      <c r="L115" s="212"/>
      <c r="M115" s="213"/>
      <c r="N115" s="214"/>
      <c r="O115" s="214"/>
      <c r="P115" s="214"/>
      <c r="Q115" s="214"/>
      <c r="R115" s="214"/>
      <c r="S115" s="214"/>
      <c r="T115" s="215"/>
      <c r="AT115" s="216" t="s">
        <v>210</v>
      </c>
      <c r="AU115" s="216" t="s">
        <v>85</v>
      </c>
      <c r="AV115" s="13" t="s">
        <v>83</v>
      </c>
      <c r="AW115" s="13" t="s">
        <v>38</v>
      </c>
      <c r="AX115" s="13" t="s">
        <v>76</v>
      </c>
      <c r="AY115" s="216" t="s">
        <v>152</v>
      </c>
    </row>
    <row r="116" spans="1:65" s="13" customFormat="1" ht="10.199999999999999">
      <c r="B116" s="207"/>
      <c r="C116" s="208"/>
      <c r="D116" s="188" t="s">
        <v>210</v>
      </c>
      <c r="E116" s="209" t="s">
        <v>31</v>
      </c>
      <c r="F116" s="210" t="s">
        <v>433</v>
      </c>
      <c r="G116" s="208"/>
      <c r="H116" s="209" t="s">
        <v>31</v>
      </c>
      <c r="I116" s="211"/>
      <c r="J116" s="208"/>
      <c r="K116" s="208"/>
      <c r="L116" s="212"/>
      <c r="M116" s="213"/>
      <c r="N116" s="214"/>
      <c r="O116" s="214"/>
      <c r="P116" s="214"/>
      <c r="Q116" s="214"/>
      <c r="R116" s="214"/>
      <c r="S116" s="214"/>
      <c r="T116" s="215"/>
      <c r="AT116" s="216" t="s">
        <v>210</v>
      </c>
      <c r="AU116" s="216" t="s">
        <v>85</v>
      </c>
      <c r="AV116" s="13" t="s">
        <v>83</v>
      </c>
      <c r="AW116" s="13" t="s">
        <v>38</v>
      </c>
      <c r="AX116" s="13" t="s">
        <v>76</v>
      </c>
      <c r="AY116" s="216" t="s">
        <v>152</v>
      </c>
    </row>
    <row r="117" spans="1:65" s="13" customFormat="1" ht="10.199999999999999">
      <c r="B117" s="207"/>
      <c r="C117" s="208"/>
      <c r="D117" s="188" t="s">
        <v>210</v>
      </c>
      <c r="E117" s="209" t="s">
        <v>31</v>
      </c>
      <c r="F117" s="210" t="s">
        <v>427</v>
      </c>
      <c r="G117" s="208"/>
      <c r="H117" s="209" t="s">
        <v>31</v>
      </c>
      <c r="I117" s="211"/>
      <c r="J117" s="208"/>
      <c r="K117" s="208"/>
      <c r="L117" s="212"/>
      <c r="M117" s="213"/>
      <c r="N117" s="214"/>
      <c r="O117" s="214"/>
      <c r="P117" s="214"/>
      <c r="Q117" s="214"/>
      <c r="R117" s="214"/>
      <c r="S117" s="214"/>
      <c r="T117" s="215"/>
      <c r="AT117" s="216" t="s">
        <v>210</v>
      </c>
      <c r="AU117" s="216" t="s">
        <v>85</v>
      </c>
      <c r="AV117" s="13" t="s">
        <v>83</v>
      </c>
      <c r="AW117" s="13" t="s">
        <v>38</v>
      </c>
      <c r="AX117" s="13" t="s">
        <v>76</v>
      </c>
      <c r="AY117" s="216" t="s">
        <v>152</v>
      </c>
    </row>
    <row r="118" spans="1:65" s="13" customFormat="1" ht="10.199999999999999">
      <c r="B118" s="207"/>
      <c r="C118" s="208"/>
      <c r="D118" s="188" t="s">
        <v>210</v>
      </c>
      <c r="E118" s="209" t="s">
        <v>31</v>
      </c>
      <c r="F118" s="210" t="s">
        <v>428</v>
      </c>
      <c r="G118" s="208"/>
      <c r="H118" s="209" t="s">
        <v>31</v>
      </c>
      <c r="I118" s="211"/>
      <c r="J118" s="208"/>
      <c r="K118" s="208"/>
      <c r="L118" s="212"/>
      <c r="M118" s="213"/>
      <c r="N118" s="214"/>
      <c r="O118" s="214"/>
      <c r="P118" s="214"/>
      <c r="Q118" s="214"/>
      <c r="R118" s="214"/>
      <c r="S118" s="214"/>
      <c r="T118" s="215"/>
      <c r="AT118" s="216" t="s">
        <v>210</v>
      </c>
      <c r="AU118" s="216" t="s">
        <v>85</v>
      </c>
      <c r="AV118" s="13" t="s">
        <v>83</v>
      </c>
      <c r="AW118" s="13" t="s">
        <v>38</v>
      </c>
      <c r="AX118" s="13" t="s">
        <v>76</v>
      </c>
      <c r="AY118" s="216" t="s">
        <v>152</v>
      </c>
    </row>
    <row r="119" spans="1:65" s="14" customFormat="1" ht="10.199999999999999">
      <c r="B119" s="217"/>
      <c r="C119" s="218"/>
      <c r="D119" s="188" t="s">
        <v>210</v>
      </c>
      <c r="E119" s="219" t="s">
        <v>31</v>
      </c>
      <c r="F119" s="220" t="s">
        <v>429</v>
      </c>
      <c r="G119" s="218"/>
      <c r="H119" s="221">
        <v>5</v>
      </c>
      <c r="I119" s="222"/>
      <c r="J119" s="218"/>
      <c r="K119" s="218"/>
      <c r="L119" s="223"/>
      <c r="M119" s="224"/>
      <c r="N119" s="225"/>
      <c r="O119" s="225"/>
      <c r="P119" s="225"/>
      <c r="Q119" s="225"/>
      <c r="R119" s="225"/>
      <c r="S119" s="225"/>
      <c r="T119" s="226"/>
      <c r="AT119" s="227" t="s">
        <v>210</v>
      </c>
      <c r="AU119" s="227" t="s">
        <v>85</v>
      </c>
      <c r="AV119" s="14" t="s">
        <v>85</v>
      </c>
      <c r="AW119" s="14" t="s">
        <v>38</v>
      </c>
      <c r="AX119" s="14" t="s">
        <v>76</v>
      </c>
      <c r="AY119" s="227" t="s">
        <v>152</v>
      </c>
    </row>
    <row r="120" spans="1:65" s="15" customFormat="1" ht="10.199999999999999">
      <c r="B120" s="228"/>
      <c r="C120" s="229"/>
      <c r="D120" s="188" t="s">
        <v>210</v>
      </c>
      <c r="E120" s="230" t="s">
        <v>31</v>
      </c>
      <c r="F120" s="231" t="s">
        <v>223</v>
      </c>
      <c r="G120" s="229"/>
      <c r="H120" s="232">
        <v>5</v>
      </c>
      <c r="I120" s="233"/>
      <c r="J120" s="229"/>
      <c r="K120" s="229"/>
      <c r="L120" s="234"/>
      <c r="M120" s="235"/>
      <c r="N120" s="236"/>
      <c r="O120" s="236"/>
      <c r="P120" s="236"/>
      <c r="Q120" s="236"/>
      <c r="R120" s="236"/>
      <c r="S120" s="236"/>
      <c r="T120" s="237"/>
      <c r="AT120" s="238" t="s">
        <v>210</v>
      </c>
      <c r="AU120" s="238" t="s">
        <v>85</v>
      </c>
      <c r="AV120" s="15" t="s">
        <v>157</v>
      </c>
      <c r="AW120" s="15" t="s">
        <v>38</v>
      </c>
      <c r="AX120" s="15" t="s">
        <v>76</v>
      </c>
      <c r="AY120" s="238" t="s">
        <v>152</v>
      </c>
    </row>
    <row r="121" spans="1:65" s="14" customFormat="1" ht="10.199999999999999">
      <c r="B121" s="217"/>
      <c r="C121" s="218"/>
      <c r="D121" s="188" t="s">
        <v>210</v>
      </c>
      <c r="E121" s="219" t="s">
        <v>31</v>
      </c>
      <c r="F121" s="220" t="s">
        <v>434</v>
      </c>
      <c r="G121" s="218"/>
      <c r="H121" s="221">
        <v>5.25</v>
      </c>
      <c r="I121" s="222"/>
      <c r="J121" s="218"/>
      <c r="K121" s="218"/>
      <c r="L121" s="223"/>
      <c r="M121" s="224"/>
      <c r="N121" s="225"/>
      <c r="O121" s="225"/>
      <c r="P121" s="225"/>
      <c r="Q121" s="225"/>
      <c r="R121" s="225"/>
      <c r="S121" s="225"/>
      <c r="T121" s="226"/>
      <c r="AT121" s="227" t="s">
        <v>210</v>
      </c>
      <c r="AU121" s="227" t="s">
        <v>85</v>
      </c>
      <c r="AV121" s="14" t="s">
        <v>85</v>
      </c>
      <c r="AW121" s="14" t="s">
        <v>38</v>
      </c>
      <c r="AX121" s="14" t="s">
        <v>76</v>
      </c>
      <c r="AY121" s="227" t="s">
        <v>152</v>
      </c>
    </row>
    <row r="122" spans="1:65" s="15" customFormat="1" ht="10.199999999999999">
      <c r="B122" s="228"/>
      <c r="C122" s="229"/>
      <c r="D122" s="188" t="s">
        <v>210</v>
      </c>
      <c r="E122" s="230" t="s">
        <v>31</v>
      </c>
      <c r="F122" s="231" t="s">
        <v>223</v>
      </c>
      <c r="G122" s="229"/>
      <c r="H122" s="232">
        <v>5.25</v>
      </c>
      <c r="I122" s="233"/>
      <c r="J122" s="229"/>
      <c r="K122" s="229"/>
      <c r="L122" s="234"/>
      <c r="M122" s="235"/>
      <c r="N122" s="236"/>
      <c r="O122" s="236"/>
      <c r="P122" s="236"/>
      <c r="Q122" s="236"/>
      <c r="R122" s="236"/>
      <c r="S122" s="236"/>
      <c r="T122" s="237"/>
      <c r="AT122" s="238" t="s">
        <v>210</v>
      </c>
      <c r="AU122" s="238" t="s">
        <v>85</v>
      </c>
      <c r="AV122" s="15" t="s">
        <v>157</v>
      </c>
      <c r="AW122" s="15" t="s">
        <v>38</v>
      </c>
      <c r="AX122" s="15" t="s">
        <v>83</v>
      </c>
      <c r="AY122" s="238" t="s">
        <v>152</v>
      </c>
    </row>
    <row r="123" spans="1:65" s="2" customFormat="1" ht="24.15" customHeight="1">
      <c r="A123" s="38"/>
      <c r="B123" s="39"/>
      <c r="C123" s="175" t="s">
        <v>165</v>
      </c>
      <c r="D123" s="175" t="s">
        <v>153</v>
      </c>
      <c r="E123" s="176" t="s">
        <v>435</v>
      </c>
      <c r="F123" s="177" t="s">
        <v>436</v>
      </c>
      <c r="G123" s="178" t="s">
        <v>262</v>
      </c>
      <c r="H123" s="179">
        <v>3</v>
      </c>
      <c r="I123" s="180"/>
      <c r="J123" s="181">
        <f>ROUND(I123*H123,2)</f>
        <v>0</v>
      </c>
      <c r="K123" s="177" t="s">
        <v>31</v>
      </c>
      <c r="L123" s="43"/>
      <c r="M123" s="182" t="s">
        <v>31</v>
      </c>
      <c r="N123" s="183" t="s">
        <v>47</v>
      </c>
      <c r="O123" s="68"/>
      <c r="P123" s="184">
        <f>O123*H123</f>
        <v>0</v>
      </c>
      <c r="Q123" s="184">
        <v>0</v>
      </c>
      <c r="R123" s="184">
        <f>Q123*H123</f>
        <v>0</v>
      </c>
      <c r="S123" s="184">
        <v>0</v>
      </c>
      <c r="T123" s="185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186" t="s">
        <v>208</v>
      </c>
      <c r="AT123" s="186" t="s">
        <v>153</v>
      </c>
      <c r="AU123" s="186" t="s">
        <v>85</v>
      </c>
      <c r="AY123" s="20" t="s">
        <v>152</v>
      </c>
      <c r="BE123" s="187">
        <f>IF(N123="základní",J123,0)</f>
        <v>0</v>
      </c>
      <c r="BF123" s="187">
        <f>IF(N123="snížená",J123,0)</f>
        <v>0</v>
      </c>
      <c r="BG123" s="187">
        <f>IF(N123="zákl. přenesená",J123,0)</f>
        <v>0</v>
      </c>
      <c r="BH123" s="187">
        <f>IF(N123="sníž. přenesená",J123,0)</f>
        <v>0</v>
      </c>
      <c r="BI123" s="187">
        <f>IF(N123="nulová",J123,0)</f>
        <v>0</v>
      </c>
      <c r="BJ123" s="20" t="s">
        <v>83</v>
      </c>
      <c r="BK123" s="187">
        <f>ROUND(I123*H123,2)</f>
        <v>0</v>
      </c>
      <c r="BL123" s="20" t="s">
        <v>208</v>
      </c>
      <c r="BM123" s="186" t="s">
        <v>437</v>
      </c>
    </row>
    <row r="124" spans="1:65" s="13" customFormat="1" ht="20.399999999999999">
      <c r="B124" s="207"/>
      <c r="C124" s="208"/>
      <c r="D124" s="188" t="s">
        <v>210</v>
      </c>
      <c r="E124" s="209" t="s">
        <v>31</v>
      </c>
      <c r="F124" s="210" t="s">
        <v>211</v>
      </c>
      <c r="G124" s="208"/>
      <c r="H124" s="209" t="s">
        <v>31</v>
      </c>
      <c r="I124" s="211"/>
      <c r="J124" s="208"/>
      <c r="K124" s="208"/>
      <c r="L124" s="212"/>
      <c r="M124" s="213"/>
      <c r="N124" s="214"/>
      <c r="O124" s="214"/>
      <c r="P124" s="214"/>
      <c r="Q124" s="214"/>
      <c r="R124" s="214"/>
      <c r="S124" s="214"/>
      <c r="T124" s="215"/>
      <c r="AT124" s="216" t="s">
        <v>210</v>
      </c>
      <c r="AU124" s="216" t="s">
        <v>85</v>
      </c>
      <c r="AV124" s="13" t="s">
        <v>83</v>
      </c>
      <c r="AW124" s="13" t="s">
        <v>38</v>
      </c>
      <c r="AX124" s="13" t="s">
        <v>76</v>
      </c>
      <c r="AY124" s="216" t="s">
        <v>152</v>
      </c>
    </row>
    <row r="125" spans="1:65" s="13" customFormat="1" ht="10.199999999999999">
      <c r="B125" s="207"/>
      <c r="C125" s="208"/>
      <c r="D125" s="188" t="s">
        <v>210</v>
      </c>
      <c r="E125" s="209" t="s">
        <v>31</v>
      </c>
      <c r="F125" s="210" t="s">
        <v>212</v>
      </c>
      <c r="G125" s="208"/>
      <c r="H125" s="209" t="s">
        <v>31</v>
      </c>
      <c r="I125" s="211"/>
      <c r="J125" s="208"/>
      <c r="K125" s="208"/>
      <c r="L125" s="212"/>
      <c r="M125" s="213"/>
      <c r="N125" s="214"/>
      <c r="O125" s="214"/>
      <c r="P125" s="214"/>
      <c r="Q125" s="214"/>
      <c r="R125" s="214"/>
      <c r="S125" s="214"/>
      <c r="T125" s="215"/>
      <c r="AT125" s="216" t="s">
        <v>210</v>
      </c>
      <c r="AU125" s="216" t="s">
        <v>85</v>
      </c>
      <c r="AV125" s="13" t="s">
        <v>83</v>
      </c>
      <c r="AW125" s="13" t="s">
        <v>38</v>
      </c>
      <c r="AX125" s="13" t="s">
        <v>76</v>
      </c>
      <c r="AY125" s="216" t="s">
        <v>152</v>
      </c>
    </row>
    <row r="126" spans="1:65" s="13" customFormat="1" ht="10.199999999999999">
      <c r="B126" s="207"/>
      <c r="C126" s="208"/>
      <c r="D126" s="188" t="s">
        <v>210</v>
      </c>
      <c r="E126" s="209" t="s">
        <v>31</v>
      </c>
      <c r="F126" s="210" t="s">
        <v>421</v>
      </c>
      <c r="G126" s="208"/>
      <c r="H126" s="209" t="s">
        <v>31</v>
      </c>
      <c r="I126" s="211"/>
      <c r="J126" s="208"/>
      <c r="K126" s="208"/>
      <c r="L126" s="212"/>
      <c r="M126" s="213"/>
      <c r="N126" s="214"/>
      <c r="O126" s="214"/>
      <c r="P126" s="214"/>
      <c r="Q126" s="214"/>
      <c r="R126" s="214"/>
      <c r="S126" s="214"/>
      <c r="T126" s="215"/>
      <c r="AT126" s="216" t="s">
        <v>210</v>
      </c>
      <c r="AU126" s="216" t="s">
        <v>85</v>
      </c>
      <c r="AV126" s="13" t="s">
        <v>83</v>
      </c>
      <c r="AW126" s="13" t="s">
        <v>38</v>
      </c>
      <c r="AX126" s="13" t="s">
        <v>76</v>
      </c>
      <c r="AY126" s="216" t="s">
        <v>152</v>
      </c>
    </row>
    <row r="127" spans="1:65" s="13" customFormat="1" ht="10.199999999999999">
      <c r="B127" s="207"/>
      <c r="C127" s="208"/>
      <c r="D127" s="188" t="s">
        <v>210</v>
      </c>
      <c r="E127" s="209" t="s">
        <v>31</v>
      </c>
      <c r="F127" s="210" t="s">
        <v>422</v>
      </c>
      <c r="G127" s="208"/>
      <c r="H127" s="209" t="s">
        <v>31</v>
      </c>
      <c r="I127" s="211"/>
      <c r="J127" s="208"/>
      <c r="K127" s="208"/>
      <c r="L127" s="212"/>
      <c r="M127" s="213"/>
      <c r="N127" s="214"/>
      <c r="O127" s="214"/>
      <c r="P127" s="214"/>
      <c r="Q127" s="214"/>
      <c r="R127" s="214"/>
      <c r="S127" s="214"/>
      <c r="T127" s="215"/>
      <c r="AT127" s="216" t="s">
        <v>210</v>
      </c>
      <c r="AU127" s="216" t="s">
        <v>85</v>
      </c>
      <c r="AV127" s="13" t="s">
        <v>83</v>
      </c>
      <c r="AW127" s="13" t="s">
        <v>38</v>
      </c>
      <c r="AX127" s="13" t="s">
        <v>76</v>
      </c>
      <c r="AY127" s="216" t="s">
        <v>152</v>
      </c>
    </row>
    <row r="128" spans="1:65" s="13" customFormat="1" ht="10.199999999999999">
      <c r="B128" s="207"/>
      <c r="C128" s="208"/>
      <c r="D128" s="188" t="s">
        <v>210</v>
      </c>
      <c r="E128" s="209" t="s">
        <v>31</v>
      </c>
      <c r="F128" s="210" t="s">
        <v>423</v>
      </c>
      <c r="G128" s="208"/>
      <c r="H128" s="209" t="s">
        <v>31</v>
      </c>
      <c r="I128" s="211"/>
      <c r="J128" s="208"/>
      <c r="K128" s="208"/>
      <c r="L128" s="212"/>
      <c r="M128" s="213"/>
      <c r="N128" s="214"/>
      <c r="O128" s="214"/>
      <c r="P128" s="214"/>
      <c r="Q128" s="214"/>
      <c r="R128" s="214"/>
      <c r="S128" s="214"/>
      <c r="T128" s="215"/>
      <c r="AT128" s="216" t="s">
        <v>210</v>
      </c>
      <c r="AU128" s="216" t="s">
        <v>85</v>
      </c>
      <c r="AV128" s="13" t="s">
        <v>83</v>
      </c>
      <c r="AW128" s="13" t="s">
        <v>38</v>
      </c>
      <c r="AX128" s="13" t="s">
        <v>76</v>
      </c>
      <c r="AY128" s="216" t="s">
        <v>152</v>
      </c>
    </row>
    <row r="129" spans="1:65" s="13" customFormat="1" ht="10.199999999999999">
      <c r="B129" s="207"/>
      <c r="C129" s="208"/>
      <c r="D129" s="188" t="s">
        <v>210</v>
      </c>
      <c r="E129" s="209" t="s">
        <v>31</v>
      </c>
      <c r="F129" s="210" t="s">
        <v>424</v>
      </c>
      <c r="G129" s="208"/>
      <c r="H129" s="209" t="s">
        <v>31</v>
      </c>
      <c r="I129" s="211"/>
      <c r="J129" s="208"/>
      <c r="K129" s="208"/>
      <c r="L129" s="212"/>
      <c r="M129" s="213"/>
      <c r="N129" s="214"/>
      <c r="O129" s="214"/>
      <c r="P129" s="214"/>
      <c r="Q129" s="214"/>
      <c r="R129" s="214"/>
      <c r="S129" s="214"/>
      <c r="T129" s="215"/>
      <c r="AT129" s="216" t="s">
        <v>210</v>
      </c>
      <c r="AU129" s="216" t="s">
        <v>85</v>
      </c>
      <c r="AV129" s="13" t="s">
        <v>83</v>
      </c>
      <c r="AW129" s="13" t="s">
        <v>38</v>
      </c>
      <c r="AX129" s="13" t="s">
        <v>76</v>
      </c>
      <c r="AY129" s="216" t="s">
        <v>152</v>
      </c>
    </row>
    <row r="130" spans="1:65" s="13" customFormat="1" ht="10.199999999999999">
      <c r="B130" s="207"/>
      <c r="C130" s="208"/>
      <c r="D130" s="188" t="s">
        <v>210</v>
      </c>
      <c r="E130" s="209" t="s">
        <v>31</v>
      </c>
      <c r="F130" s="210" t="s">
        <v>425</v>
      </c>
      <c r="G130" s="208"/>
      <c r="H130" s="209" t="s">
        <v>31</v>
      </c>
      <c r="I130" s="211"/>
      <c r="J130" s="208"/>
      <c r="K130" s="208"/>
      <c r="L130" s="212"/>
      <c r="M130" s="213"/>
      <c r="N130" s="214"/>
      <c r="O130" s="214"/>
      <c r="P130" s="214"/>
      <c r="Q130" s="214"/>
      <c r="R130" s="214"/>
      <c r="S130" s="214"/>
      <c r="T130" s="215"/>
      <c r="AT130" s="216" t="s">
        <v>210</v>
      </c>
      <c r="AU130" s="216" t="s">
        <v>85</v>
      </c>
      <c r="AV130" s="13" t="s">
        <v>83</v>
      </c>
      <c r="AW130" s="13" t="s">
        <v>38</v>
      </c>
      <c r="AX130" s="13" t="s">
        <v>76</v>
      </c>
      <c r="AY130" s="216" t="s">
        <v>152</v>
      </c>
    </row>
    <row r="131" spans="1:65" s="13" customFormat="1" ht="10.199999999999999">
      <c r="B131" s="207"/>
      <c r="C131" s="208"/>
      <c r="D131" s="188" t="s">
        <v>210</v>
      </c>
      <c r="E131" s="209" t="s">
        <v>31</v>
      </c>
      <c r="F131" s="210" t="s">
        <v>426</v>
      </c>
      <c r="G131" s="208"/>
      <c r="H131" s="209" t="s">
        <v>31</v>
      </c>
      <c r="I131" s="211"/>
      <c r="J131" s="208"/>
      <c r="K131" s="208"/>
      <c r="L131" s="212"/>
      <c r="M131" s="213"/>
      <c r="N131" s="214"/>
      <c r="O131" s="214"/>
      <c r="P131" s="214"/>
      <c r="Q131" s="214"/>
      <c r="R131" s="214"/>
      <c r="S131" s="214"/>
      <c r="T131" s="215"/>
      <c r="AT131" s="216" t="s">
        <v>210</v>
      </c>
      <c r="AU131" s="216" t="s">
        <v>85</v>
      </c>
      <c r="AV131" s="13" t="s">
        <v>83</v>
      </c>
      <c r="AW131" s="13" t="s">
        <v>38</v>
      </c>
      <c r="AX131" s="13" t="s">
        <v>76</v>
      </c>
      <c r="AY131" s="216" t="s">
        <v>152</v>
      </c>
    </row>
    <row r="132" spans="1:65" s="13" customFormat="1" ht="10.199999999999999">
      <c r="B132" s="207"/>
      <c r="C132" s="208"/>
      <c r="D132" s="188" t="s">
        <v>210</v>
      </c>
      <c r="E132" s="209" t="s">
        <v>31</v>
      </c>
      <c r="F132" s="210" t="s">
        <v>438</v>
      </c>
      <c r="G132" s="208"/>
      <c r="H132" s="209" t="s">
        <v>31</v>
      </c>
      <c r="I132" s="211"/>
      <c r="J132" s="208"/>
      <c r="K132" s="208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210</v>
      </c>
      <c r="AU132" s="216" t="s">
        <v>85</v>
      </c>
      <c r="AV132" s="13" t="s">
        <v>83</v>
      </c>
      <c r="AW132" s="13" t="s">
        <v>38</v>
      </c>
      <c r="AX132" s="13" t="s">
        <v>76</v>
      </c>
      <c r="AY132" s="216" t="s">
        <v>152</v>
      </c>
    </row>
    <row r="133" spans="1:65" s="14" customFormat="1" ht="10.199999999999999">
      <c r="B133" s="217"/>
      <c r="C133" s="218"/>
      <c r="D133" s="188" t="s">
        <v>210</v>
      </c>
      <c r="E133" s="219" t="s">
        <v>31</v>
      </c>
      <c r="F133" s="220" t="s">
        <v>439</v>
      </c>
      <c r="G133" s="218"/>
      <c r="H133" s="221">
        <v>3</v>
      </c>
      <c r="I133" s="222"/>
      <c r="J133" s="218"/>
      <c r="K133" s="218"/>
      <c r="L133" s="223"/>
      <c r="M133" s="224"/>
      <c r="N133" s="225"/>
      <c r="O133" s="225"/>
      <c r="P133" s="225"/>
      <c r="Q133" s="225"/>
      <c r="R133" s="225"/>
      <c r="S133" s="225"/>
      <c r="T133" s="226"/>
      <c r="AT133" s="227" t="s">
        <v>210</v>
      </c>
      <c r="AU133" s="227" t="s">
        <v>85</v>
      </c>
      <c r="AV133" s="14" t="s">
        <v>85</v>
      </c>
      <c r="AW133" s="14" t="s">
        <v>38</v>
      </c>
      <c r="AX133" s="14" t="s">
        <v>76</v>
      </c>
      <c r="AY133" s="227" t="s">
        <v>152</v>
      </c>
    </row>
    <row r="134" spans="1:65" s="15" customFormat="1" ht="10.199999999999999">
      <c r="B134" s="228"/>
      <c r="C134" s="229"/>
      <c r="D134" s="188" t="s">
        <v>210</v>
      </c>
      <c r="E134" s="230" t="s">
        <v>31</v>
      </c>
      <c r="F134" s="231" t="s">
        <v>223</v>
      </c>
      <c r="G134" s="229"/>
      <c r="H134" s="232">
        <v>3</v>
      </c>
      <c r="I134" s="233"/>
      <c r="J134" s="229"/>
      <c r="K134" s="229"/>
      <c r="L134" s="234"/>
      <c r="M134" s="235"/>
      <c r="N134" s="236"/>
      <c r="O134" s="236"/>
      <c r="P134" s="236"/>
      <c r="Q134" s="236"/>
      <c r="R134" s="236"/>
      <c r="S134" s="236"/>
      <c r="T134" s="237"/>
      <c r="AT134" s="238" t="s">
        <v>210</v>
      </c>
      <c r="AU134" s="238" t="s">
        <v>85</v>
      </c>
      <c r="AV134" s="15" t="s">
        <v>157</v>
      </c>
      <c r="AW134" s="15" t="s">
        <v>38</v>
      </c>
      <c r="AX134" s="15" t="s">
        <v>83</v>
      </c>
      <c r="AY134" s="238" t="s">
        <v>152</v>
      </c>
    </row>
    <row r="135" spans="1:65" s="2" customFormat="1" ht="16.5" customHeight="1">
      <c r="A135" s="38"/>
      <c r="B135" s="39"/>
      <c r="C135" s="239" t="s">
        <v>157</v>
      </c>
      <c r="D135" s="239" t="s">
        <v>224</v>
      </c>
      <c r="E135" s="240" t="s">
        <v>440</v>
      </c>
      <c r="F135" s="241" t="s">
        <v>441</v>
      </c>
      <c r="G135" s="242" t="s">
        <v>262</v>
      </c>
      <c r="H135" s="243">
        <v>3</v>
      </c>
      <c r="I135" s="244"/>
      <c r="J135" s="245">
        <f>ROUND(I135*H135,2)</f>
        <v>0</v>
      </c>
      <c r="K135" s="241" t="s">
        <v>31</v>
      </c>
      <c r="L135" s="246"/>
      <c r="M135" s="247" t="s">
        <v>31</v>
      </c>
      <c r="N135" s="248" t="s">
        <v>47</v>
      </c>
      <c r="O135" s="68"/>
      <c r="P135" s="184">
        <f>O135*H135</f>
        <v>0</v>
      </c>
      <c r="Q135" s="184">
        <v>0</v>
      </c>
      <c r="R135" s="184">
        <f>Q135*H135</f>
        <v>0</v>
      </c>
      <c r="S135" s="184">
        <v>0</v>
      </c>
      <c r="T135" s="18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86" t="s">
        <v>227</v>
      </c>
      <c r="AT135" s="186" t="s">
        <v>224</v>
      </c>
      <c r="AU135" s="186" t="s">
        <v>85</v>
      </c>
      <c r="AY135" s="20" t="s">
        <v>152</v>
      </c>
      <c r="BE135" s="187">
        <f>IF(N135="základní",J135,0)</f>
        <v>0</v>
      </c>
      <c r="BF135" s="187">
        <f>IF(N135="snížená",J135,0)</f>
        <v>0</v>
      </c>
      <c r="BG135" s="187">
        <f>IF(N135="zákl. přenesená",J135,0)</f>
        <v>0</v>
      </c>
      <c r="BH135" s="187">
        <f>IF(N135="sníž. přenesená",J135,0)</f>
        <v>0</v>
      </c>
      <c r="BI135" s="187">
        <f>IF(N135="nulová",J135,0)</f>
        <v>0</v>
      </c>
      <c r="BJ135" s="20" t="s">
        <v>83</v>
      </c>
      <c r="BK135" s="187">
        <f>ROUND(I135*H135,2)</f>
        <v>0</v>
      </c>
      <c r="BL135" s="20" t="s">
        <v>208</v>
      </c>
      <c r="BM135" s="186" t="s">
        <v>442</v>
      </c>
    </row>
    <row r="136" spans="1:65" s="13" customFormat="1" ht="20.399999999999999">
      <c r="B136" s="207"/>
      <c r="C136" s="208"/>
      <c r="D136" s="188" t="s">
        <v>210</v>
      </c>
      <c r="E136" s="209" t="s">
        <v>31</v>
      </c>
      <c r="F136" s="210" t="s">
        <v>211</v>
      </c>
      <c r="G136" s="208"/>
      <c r="H136" s="209" t="s">
        <v>31</v>
      </c>
      <c r="I136" s="211"/>
      <c r="J136" s="208"/>
      <c r="K136" s="208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210</v>
      </c>
      <c r="AU136" s="216" t="s">
        <v>85</v>
      </c>
      <c r="AV136" s="13" t="s">
        <v>83</v>
      </c>
      <c r="AW136" s="13" t="s">
        <v>38</v>
      </c>
      <c r="AX136" s="13" t="s">
        <v>76</v>
      </c>
      <c r="AY136" s="216" t="s">
        <v>152</v>
      </c>
    </row>
    <row r="137" spans="1:65" s="13" customFormat="1" ht="10.199999999999999">
      <c r="B137" s="207"/>
      <c r="C137" s="208"/>
      <c r="D137" s="188" t="s">
        <v>210</v>
      </c>
      <c r="E137" s="209" t="s">
        <v>31</v>
      </c>
      <c r="F137" s="210" t="s">
        <v>212</v>
      </c>
      <c r="G137" s="208"/>
      <c r="H137" s="209" t="s">
        <v>31</v>
      </c>
      <c r="I137" s="211"/>
      <c r="J137" s="208"/>
      <c r="K137" s="208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210</v>
      </c>
      <c r="AU137" s="216" t="s">
        <v>85</v>
      </c>
      <c r="AV137" s="13" t="s">
        <v>83</v>
      </c>
      <c r="AW137" s="13" t="s">
        <v>38</v>
      </c>
      <c r="AX137" s="13" t="s">
        <v>76</v>
      </c>
      <c r="AY137" s="216" t="s">
        <v>152</v>
      </c>
    </row>
    <row r="138" spans="1:65" s="13" customFormat="1" ht="10.199999999999999">
      <c r="B138" s="207"/>
      <c r="C138" s="208"/>
      <c r="D138" s="188" t="s">
        <v>210</v>
      </c>
      <c r="E138" s="209" t="s">
        <v>31</v>
      </c>
      <c r="F138" s="210" t="s">
        <v>421</v>
      </c>
      <c r="G138" s="208"/>
      <c r="H138" s="209" t="s">
        <v>31</v>
      </c>
      <c r="I138" s="211"/>
      <c r="J138" s="208"/>
      <c r="K138" s="208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210</v>
      </c>
      <c r="AU138" s="216" t="s">
        <v>85</v>
      </c>
      <c r="AV138" s="13" t="s">
        <v>83</v>
      </c>
      <c r="AW138" s="13" t="s">
        <v>38</v>
      </c>
      <c r="AX138" s="13" t="s">
        <v>76</v>
      </c>
      <c r="AY138" s="216" t="s">
        <v>152</v>
      </c>
    </row>
    <row r="139" spans="1:65" s="13" customFormat="1" ht="10.199999999999999">
      <c r="B139" s="207"/>
      <c r="C139" s="208"/>
      <c r="D139" s="188" t="s">
        <v>210</v>
      </c>
      <c r="E139" s="209" t="s">
        <v>31</v>
      </c>
      <c r="F139" s="210" t="s">
        <v>422</v>
      </c>
      <c r="G139" s="208"/>
      <c r="H139" s="209" t="s">
        <v>31</v>
      </c>
      <c r="I139" s="211"/>
      <c r="J139" s="208"/>
      <c r="K139" s="208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210</v>
      </c>
      <c r="AU139" s="216" t="s">
        <v>85</v>
      </c>
      <c r="AV139" s="13" t="s">
        <v>83</v>
      </c>
      <c r="AW139" s="13" t="s">
        <v>38</v>
      </c>
      <c r="AX139" s="13" t="s">
        <v>76</v>
      </c>
      <c r="AY139" s="216" t="s">
        <v>152</v>
      </c>
    </row>
    <row r="140" spans="1:65" s="13" customFormat="1" ht="10.199999999999999">
      <c r="B140" s="207"/>
      <c r="C140" s="208"/>
      <c r="D140" s="188" t="s">
        <v>210</v>
      </c>
      <c r="E140" s="209" t="s">
        <v>31</v>
      </c>
      <c r="F140" s="210" t="s">
        <v>423</v>
      </c>
      <c r="G140" s="208"/>
      <c r="H140" s="209" t="s">
        <v>31</v>
      </c>
      <c r="I140" s="211"/>
      <c r="J140" s="208"/>
      <c r="K140" s="208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210</v>
      </c>
      <c r="AU140" s="216" t="s">
        <v>85</v>
      </c>
      <c r="AV140" s="13" t="s">
        <v>83</v>
      </c>
      <c r="AW140" s="13" t="s">
        <v>38</v>
      </c>
      <c r="AX140" s="13" t="s">
        <v>76</v>
      </c>
      <c r="AY140" s="216" t="s">
        <v>152</v>
      </c>
    </row>
    <row r="141" spans="1:65" s="13" customFormat="1" ht="10.199999999999999">
      <c r="B141" s="207"/>
      <c r="C141" s="208"/>
      <c r="D141" s="188" t="s">
        <v>210</v>
      </c>
      <c r="E141" s="209" t="s">
        <v>31</v>
      </c>
      <c r="F141" s="210" t="s">
        <v>424</v>
      </c>
      <c r="G141" s="208"/>
      <c r="H141" s="209" t="s">
        <v>31</v>
      </c>
      <c r="I141" s="211"/>
      <c r="J141" s="208"/>
      <c r="K141" s="208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210</v>
      </c>
      <c r="AU141" s="216" t="s">
        <v>85</v>
      </c>
      <c r="AV141" s="13" t="s">
        <v>83</v>
      </c>
      <c r="AW141" s="13" t="s">
        <v>38</v>
      </c>
      <c r="AX141" s="13" t="s">
        <v>76</v>
      </c>
      <c r="AY141" s="216" t="s">
        <v>152</v>
      </c>
    </row>
    <row r="142" spans="1:65" s="13" customFormat="1" ht="10.199999999999999">
      <c r="B142" s="207"/>
      <c r="C142" s="208"/>
      <c r="D142" s="188" t="s">
        <v>210</v>
      </c>
      <c r="E142" s="209" t="s">
        <v>31</v>
      </c>
      <c r="F142" s="210" t="s">
        <v>425</v>
      </c>
      <c r="G142" s="208"/>
      <c r="H142" s="209" t="s">
        <v>31</v>
      </c>
      <c r="I142" s="211"/>
      <c r="J142" s="208"/>
      <c r="K142" s="208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210</v>
      </c>
      <c r="AU142" s="216" t="s">
        <v>85</v>
      </c>
      <c r="AV142" s="13" t="s">
        <v>83</v>
      </c>
      <c r="AW142" s="13" t="s">
        <v>38</v>
      </c>
      <c r="AX142" s="13" t="s">
        <v>76</v>
      </c>
      <c r="AY142" s="216" t="s">
        <v>152</v>
      </c>
    </row>
    <row r="143" spans="1:65" s="13" customFormat="1" ht="10.199999999999999">
      <c r="B143" s="207"/>
      <c r="C143" s="208"/>
      <c r="D143" s="188" t="s">
        <v>210</v>
      </c>
      <c r="E143" s="209" t="s">
        <v>31</v>
      </c>
      <c r="F143" s="210" t="s">
        <v>433</v>
      </c>
      <c r="G143" s="208"/>
      <c r="H143" s="209" t="s">
        <v>31</v>
      </c>
      <c r="I143" s="211"/>
      <c r="J143" s="208"/>
      <c r="K143" s="208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210</v>
      </c>
      <c r="AU143" s="216" t="s">
        <v>85</v>
      </c>
      <c r="AV143" s="13" t="s">
        <v>83</v>
      </c>
      <c r="AW143" s="13" t="s">
        <v>38</v>
      </c>
      <c r="AX143" s="13" t="s">
        <v>76</v>
      </c>
      <c r="AY143" s="216" t="s">
        <v>152</v>
      </c>
    </row>
    <row r="144" spans="1:65" s="13" customFormat="1" ht="10.199999999999999">
      <c r="B144" s="207"/>
      <c r="C144" s="208"/>
      <c r="D144" s="188" t="s">
        <v>210</v>
      </c>
      <c r="E144" s="209" t="s">
        <v>31</v>
      </c>
      <c r="F144" s="210" t="s">
        <v>438</v>
      </c>
      <c r="G144" s="208"/>
      <c r="H144" s="209" t="s">
        <v>31</v>
      </c>
      <c r="I144" s="211"/>
      <c r="J144" s="208"/>
      <c r="K144" s="208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210</v>
      </c>
      <c r="AU144" s="216" t="s">
        <v>85</v>
      </c>
      <c r="AV144" s="13" t="s">
        <v>83</v>
      </c>
      <c r="AW144" s="13" t="s">
        <v>38</v>
      </c>
      <c r="AX144" s="13" t="s">
        <v>76</v>
      </c>
      <c r="AY144" s="216" t="s">
        <v>152</v>
      </c>
    </row>
    <row r="145" spans="1:65" s="14" customFormat="1" ht="10.199999999999999">
      <c r="B145" s="217"/>
      <c r="C145" s="218"/>
      <c r="D145" s="188" t="s">
        <v>210</v>
      </c>
      <c r="E145" s="219" t="s">
        <v>31</v>
      </c>
      <c r="F145" s="220" t="s">
        <v>439</v>
      </c>
      <c r="G145" s="218"/>
      <c r="H145" s="221">
        <v>3</v>
      </c>
      <c r="I145" s="222"/>
      <c r="J145" s="218"/>
      <c r="K145" s="218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210</v>
      </c>
      <c r="AU145" s="227" t="s">
        <v>85</v>
      </c>
      <c r="AV145" s="14" t="s">
        <v>85</v>
      </c>
      <c r="AW145" s="14" t="s">
        <v>38</v>
      </c>
      <c r="AX145" s="14" t="s">
        <v>76</v>
      </c>
      <c r="AY145" s="227" t="s">
        <v>152</v>
      </c>
    </row>
    <row r="146" spans="1:65" s="15" customFormat="1" ht="10.199999999999999">
      <c r="B146" s="228"/>
      <c r="C146" s="229"/>
      <c r="D146" s="188" t="s">
        <v>210</v>
      </c>
      <c r="E146" s="230" t="s">
        <v>31</v>
      </c>
      <c r="F146" s="231" t="s">
        <v>223</v>
      </c>
      <c r="G146" s="229"/>
      <c r="H146" s="232">
        <v>3</v>
      </c>
      <c r="I146" s="233"/>
      <c r="J146" s="229"/>
      <c r="K146" s="229"/>
      <c r="L146" s="234"/>
      <c r="M146" s="235"/>
      <c r="N146" s="236"/>
      <c r="O146" s="236"/>
      <c r="P146" s="236"/>
      <c r="Q146" s="236"/>
      <c r="R146" s="236"/>
      <c r="S146" s="236"/>
      <c r="T146" s="237"/>
      <c r="AT146" s="238" t="s">
        <v>210</v>
      </c>
      <c r="AU146" s="238" t="s">
        <v>85</v>
      </c>
      <c r="AV146" s="15" t="s">
        <v>157</v>
      </c>
      <c r="AW146" s="15" t="s">
        <v>38</v>
      </c>
      <c r="AX146" s="15" t="s">
        <v>83</v>
      </c>
      <c r="AY146" s="238" t="s">
        <v>152</v>
      </c>
    </row>
    <row r="147" spans="1:65" s="2" customFormat="1" ht="24.15" customHeight="1">
      <c r="A147" s="38"/>
      <c r="B147" s="39"/>
      <c r="C147" s="175" t="s">
        <v>174</v>
      </c>
      <c r="D147" s="175" t="s">
        <v>153</v>
      </c>
      <c r="E147" s="176" t="s">
        <v>443</v>
      </c>
      <c r="F147" s="177" t="s">
        <v>444</v>
      </c>
      <c r="G147" s="178" t="s">
        <v>207</v>
      </c>
      <c r="H147" s="179">
        <v>50</v>
      </c>
      <c r="I147" s="180"/>
      <c r="J147" s="181">
        <f>ROUND(I147*H147,2)</f>
        <v>0</v>
      </c>
      <c r="K147" s="177" t="s">
        <v>31</v>
      </c>
      <c r="L147" s="43"/>
      <c r="M147" s="182" t="s">
        <v>31</v>
      </c>
      <c r="N147" s="183" t="s">
        <v>47</v>
      </c>
      <c r="O147" s="68"/>
      <c r="P147" s="184">
        <f>O147*H147</f>
        <v>0</v>
      </c>
      <c r="Q147" s="184">
        <v>0</v>
      </c>
      <c r="R147" s="184">
        <f>Q147*H147</f>
        <v>0</v>
      </c>
      <c r="S147" s="184">
        <v>0</v>
      </c>
      <c r="T147" s="185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86" t="s">
        <v>208</v>
      </c>
      <c r="AT147" s="186" t="s">
        <v>153</v>
      </c>
      <c r="AU147" s="186" t="s">
        <v>85</v>
      </c>
      <c r="AY147" s="20" t="s">
        <v>152</v>
      </c>
      <c r="BE147" s="187">
        <f>IF(N147="základní",J147,0)</f>
        <v>0</v>
      </c>
      <c r="BF147" s="187">
        <f>IF(N147="snížená",J147,0)</f>
        <v>0</v>
      </c>
      <c r="BG147" s="187">
        <f>IF(N147="zákl. přenesená",J147,0)</f>
        <v>0</v>
      </c>
      <c r="BH147" s="187">
        <f>IF(N147="sníž. přenesená",J147,0)</f>
        <v>0</v>
      </c>
      <c r="BI147" s="187">
        <f>IF(N147="nulová",J147,0)</f>
        <v>0</v>
      </c>
      <c r="BJ147" s="20" t="s">
        <v>83</v>
      </c>
      <c r="BK147" s="187">
        <f>ROUND(I147*H147,2)</f>
        <v>0</v>
      </c>
      <c r="BL147" s="20" t="s">
        <v>208</v>
      </c>
      <c r="BM147" s="186" t="s">
        <v>445</v>
      </c>
    </row>
    <row r="148" spans="1:65" s="13" customFormat="1" ht="20.399999999999999">
      <c r="B148" s="207"/>
      <c r="C148" s="208"/>
      <c r="D148" s="188" t="s">
        <v>210</v>
      </c>
      <c r="E148" s="209" t="s">
        <v>31</v>
      </c>
      <c r="F148" s="210" t="s">
        <v>211</v>
      </c>
      <c r="G148" s="208"/>
      <c r="H148" s="209" t="s">
        <v>31</v>
      </c>
      <c r="I148" s="211"/>
      <c r="J148" s="208"/>
      <c r="K148" s="208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210</v>
      </c>
      <c r="AU148" s="216" t="s">
        <v>85</v>
      </c>
      <c r="AV148" s="13" t="s">
        <v>83</v>
      </c>
      <c r="AW148" s="13" t="s">
        <v>38</v>
      </c>
      <c r="AX148" s="13" t="s">
        <v>76</v>
      </c>
      <c r="AY148" s="216" t="s">
        <v>152</v>
      </c>
    </row>
    <row r="149" spans="1:65" s="13" customFormat="1" ht="10.199999999999999">
      <c r="B149" s="207"/>
      <c r="C149" s="208"/>
      <c r="D149" s="188" t="s">
        <v>210</v>
      </c>
      <c r="E149" s="209" t="s">
        <v>31</v>
      </c>
      <c r="F149" s="210" t="s">
        <v>212</v>
      </c>
      <c r="G149" s="208"/>
      <c r="H149" s="209" t="s">
        <v>31</v>
      </c>
      <c r="I149" s="211"/>
      <c r="J149" s="208"/>
      <c r="K149" s="208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210</v>
      </c>
      <c r="AU149" s="216" t="s">
        <v>85</v>
      </c>
      <c r="AV149" s="13" t="s">
        <v>83</v>
      </c>
      <c r="AW149" s="13" t="s">
        <v>38</v>
      </c>
      <c r="AX149" s="13" t="s">
        <v>76</v>
      </c>
      <c r="AY149" s="216" t="s">
        <v>152</v>
      </c>
    </row>
    <row r="150" spans="1:65" s="13" customFormat="1" ht="10.199999999999999">
      <c r="B150" s="207"/>
      <c r="C150" s="208"/>
      <c r="D150" s="188" t="s">
        <v>210</v>
      </c>
      <c r="E150" s="209" t="s">
        <v>31</v>
      </c>
      <c r="F150" s="210" t="s">
        <v>421</v>
      </c>
      <c r="G150" s="208"/>
      <c r="H150" s="209" t="s">
        <v>31</v>
      </c>
      <c r="I150" s="211"/>
      <c r="J150" s="208"/>
      <c r="K150" s="208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210</v>
      </c>
      <c r="AU150" s="216" t="s">
        <v>85</v>
      </c>
      <c r="AV150" s="13" t="s">
        <v>83</v>
      </c>
      <c r="AW150" s="13" t="s">
        <v>38</v>
      </c>
      <c r="AX150" s="13" t="s">
        <v>76</v>
      </c>
      <c r="AY150" s="216" t="s">
        <v>152</v>
      </c>
    </row>
    <row r="151" spans="1:65" s="13" customFormat="1" ht="10.199999999999999">
      <c r="B151" s="207"/>
      <c r="C151" s="208"/>
      <c r="D151" s="188" t="s">
        <v>210</v>
      </c>
      <c r="E151" s="209" t="s">
        <v>31</v>
      </c>
      <c r="F151" s="210" t="s">
        <v>422</v>
      </c>
      <c r="G151" s="208"/>
      <c r="H151" s="209" t="s">
        <v>31</v>
      </c>
      <c r="I151" s="211"/>
      <c r="J151" s="208"/>
      <c r="K151" s="208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210</v>
      </c>
      <c r="AU151" s="216" t="s">
        <v>85</v>
      </c>
      <c r="AV151" s="13" t="s">
        <v>83</v>
      </c>
      <c r="AW151" s="13" t="s">
        <v>38</v>
      </c>
      <c r="AX151" s="13" t="s">
        <v>76</v>
      </c>
      <c r="AY151" s="216" t="s">
        <v>152</v>
      </c>
    </row>
    <row r="152" spans="1:65" s="13" customFormat="1" ht="10.199999999999999">
      <c r="B152" s="207"/>
      <c r="C152" s="208"/>
      <c r="D152" s="188" t="s">
        <v>210</v>
      </c>
      <c r="E152" s="209" t="s">
        <v>31</v>
      </c>
      <c r="F152" s="210" t="s">
        <v>423</v>
      </c>
      <c r="G152" s="208"/>
      <c r="H152" s="209" t="s">
        <v>31</v>
      </c>
      <c r="I152" s="211"/>
      <c r="J152" s="208"/>
      <c r="K152" s="208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210</v>
      </c>
      <c r="AU152" s="216" t="s">
        <v>85</v>
      </c>
      <c r="AV152" s="13" t="s">
        <v>83</v>
      </c>
      <c r="AW152" s="13" t="s">
        <v>38</v>
      </c>
      <c r="AX152" s="13" t="s">
        <v>76</v>
      </c>
      <c r="AY152" s="216" t="s">
        <v>152</v>
      </c>
    </row>
    <row r="153" spans="1:65" s="13" customFormat="1" ht="10.199999999999999">
      <c r="B153" s="207"/>
      <c r="C153" s="208"/>
      <c r="D153" s="188" t="s">
        <v>210</v>
      </c>
      <c r="E153" s="209" t="s">
        <v>31</v>
      </c>
      <c r="F153" s="210" t="s">
        <v>424</v>
      </c>
      <c r="G153" s="208"/>
      <c r="H153" s="209" t="s">
        <v>31</v>
      </c>
      <c r="I153" s="211"/>
      <c r="J153" s="208"/>
      <c r="K153" s="208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210</v>
      </c>
      <c r="AU153" s="216" t="s">
        <v>85</v>
      </c>
      <c r="AV153" s="13" t="s">
        <v>83</v>
      </c>
      <c r="AW153" s="13" t="s">
        <v>38</v>
      </c>
      <c r="AX153" s="13" t="s">
        <v>76</v>
      </c>
      <c r="AY153" s="216" t="s">
        <v>152</v>
      </c>
    </row>
    <row r="154" spans="1:65" s="13" customFormat="1" ht="10.199999999999999">
      <c r="B154" s="207"/>
      <c r="C154" s="208"/>
      <c r="D154" s="188" t="s">
        <v>210</v>
      </c>
      <c r="E154" s="209" t="s">
        <v>31</v>
      </c>
      <c r="F154" s="210" t="s">
        <v>425</v>
      </c>
      <c r="G154" s="208"/>
      <c r="H154" s="209" t="s">
        <v>31</v>
      </c>
      <c r="I154" s="211"/>
      <c r="J154" s="208"/>
      <c r="K154" s="208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210</v>
      </c>
      <c r="AU154" s="216" t="s">
        <v>85</v>
      </c>
      <c r="AV154" s="13" t="s">
        <v>83</v>
      </c>
      <c r="AW154" s="13" t="s">
        <v>38</v>
      </c>
      <c r="AX154" s="13" t="s">
        <v>76</v>
      </c>
      <c r="AY154" s="216" t="s">
        <v>152</v>
      </c>
    </row>
    <row r="155" spans="1:65" s="13" customFormat="1" ht="10.199999999999999">
      <c r="B155" s="207"/>
      <c r="C155" s="208"/>
      <c r="D155" s="188" t="s">
        <v>210</v>
      </c>
      <c r="E155" s="209" t="s">
        <v>31</v>
      </c>
      <c r="F155" s="210" t="s">
        <v>426</v>
      </c>
      <c r="G155" s="208"/>
      <c r="H155" s="209" t="s">
        <v>31</v>
      </c>
      <c r="I155" s="211"/>
      <c r="J155" s="208"/>
      <c r="K155" s="208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210</v>
      </c>
      <c r="AU155" s="216" t="s">
        <v>85</v>
      </c>
      <c r="AV155" s="13" t="s">
        <v>83</v>
      </c>
      <c r="AW155" s="13" t="s">
        <v>38</v>
      </c>
      <c r="AX155" s="13" t="s">
        <v>76</v>
      </c>
      <c r="AY155" s="216" t="s">
        <v>152</v>
      </c>
    </row>
    <row r="156" spans="1:65" s="13" customFormat="1" ht="10.199999999999999">
      <c r="B156" s="207"/>
      <c r="C156" s="208"/>
      <c r="D156" s="188" t="s">
        <v>210</v>
      </c>
      <c r="E156" s="209" t="s">
        <v>31</v>
      </c>
      <c r="F156" s="210" t="s">
        <v>446</v>
      </c>
      <c r="G156" s="208"/>
      <c r="H156" s="209" t="s">
        <v>31</v>
      </c>
      <c r="I156" s="211"/>
      <c r="J156" s="208"/>
      <c r="K156" s="208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210</v>
      </c>
      <c r="AU156" s="216" t="s">
        <v>85</v>
      </c>
      <c r="AV156" s="13" t="s">
        <v>83</v>
      </c>
      <c r="AW156" s="13" t="s">
        <v>38</v>
      </c>
      <c r="AX156" s="13" t="s">
        <v>76</v>
      </c>
      <c r="AY156" s="216" t="s">
        <v>152</v>
      </c>
    </row>
    <row r="157" spans="1:65" s="13" customFormat="1" ht="10.199999999999999">
      <c r="B157" s="207"/>
      <c r="C157" s="208"/>
      <c r="D157" s="188" t="s">
        <v>210</v>
      </c>
      <c r="E157" s="209" t="s">
        <v>31</v>
      </c>
      <c r="F157" s="210" t="s">
        <v>447</v>
      </c>
      <c r="G157" s="208"/>
      <c r="H157" s="209" t="s">
        <v>31</v>
      </c>
      <c r="I157" s="211"/>
      <c r="J157" s="208"/>
      <c r="K157" s="208"/>
      <c r="L157" s="212"/>
      <c r="M157" s="213"/>
      <c r="N157" s="214"/>
      <c r="O157" s="214"/>
      <c r="P157" s="214"/>
      <c r="Q157" s="214"/>
      <c r="R157" s="214"/>
      <c r="S157" s="214"/>
      <c r="T157" s="215"/>
      <c r="AT157" s="216" t="s">
        <v>210</v>
      </c>
      <c r="AU157" s="216" t="s">
        <v>85</v>
      </c>
      <c r="AV157" s="13" t="s">
        <v>83</v>
      </c>
      <c r="AW157" s="13" t="s">
        <v>38</v>
      </c>
      <c r="AX157" s="13" t="s">
        <v>76</v>
      </c>
      <c r="AY157" s="216" t="s">
        <v>152</v>
      </c>
    </row>
    <row r="158" spans="1:65" s="13" customFormat="1" ht="10.199999999999999">
      <c r="B158" s="207"/>
      <c r="C158" s="208"/>
      <c r="D158" s="188" t="s">
        <v>210</v>
      </c>
      <c r="E158" s="209" t="s">
        <v>31</v>
      </c>
      <c r="F158" s="210" t="s">
        <v>448</v>
      </c>
      <c r="G158" s="208"/>
      <c r="H158" s="209" t="s">
        <v>31</v>
      </c>
      <c r="I158" s="211"/>
      <c r="J158" s="208"/>
      <c r="K158" s="208"/>
      <c r="L158" s="212"/>
      <c r="M158" s="213"/>
      <c r="N158" s="214"/>
      <c r="O158" s="214"/>
      <c r="P158" s="214"/>
      <c r="Q158" s="214"/>
      <c r="R158" s="214"/>
      <c r="S158" s="214"/>
      <c r="T158" s="215"/>
      <c r="AT158" s="216" t="s">
        <v>210</v>
      </c>
      <c r="AU158" s="216" t="s">
        <v>85</v>
      </c>
      <c r="AV158" s="13" t="s">
        <v>83</v>
      </c>
      <c r="AW158" s="13" t="s">
        <v>38</v>
      </c>
      <c r="AX158" s="13" t="s">
        <v>76</v>
      </c>
      <c r="AY158" s="216" t="s">
        <v>152</v>
      </c>
    </row>
    <row r="159" spans="1:65" s="14" customFormat="1" ht="10.199999999999999">
      <c r="B159" s="217"/>
      <c r="C159" s="218"/>
      <c r="D159" s="188" t="s">
        <v>210</v>
      </c>
      <c r="E159" s="219" t="s">
        <v>31</v>
      </c>
      <c r="F159" s="220" t="s">
        <v>449</v>
      </c>
      <c r="G159" s="218"/>
      <c r="H159" s="221">
        <v>50</v>
      </c>
      <c r="I159" s="222"/>
      <c r="J159" s="218"/>
      <c r="K159" s="218"/>
      <c r="L159" s="223"/>
      <c r="M159" s="224"/>
      <c r="N159" s="225"/>
      <c r="O159" s="225"/>
      <c r="P159" s="225"/>
      <c r="Q159" s="225"/>
      <c r="R159" s="225"/>
      <c r="S159" s="225"/>
      <c r="T159" s="226"/>
      <c r="AT159" s="227" t="s">
        <v>210</v>
      </c>
      <c r="AU159" s="227" t="s">
        <v>85</v>
      </c>
      <c r="AV159" s="14" t="s">
        <v>85</v>
      </c>
      <c r="AW159" s="14" t="s">
        <v>38</v>
      </c>
      <c r="AX159" s="14" t="s">
        <v>76</v>
      </c>
      <c r="AY159" s="227" t="s">
        <v>152</v>
      </c>
    </row>
    <row r="160" spans="1:65" s="15" customFormat="1" ht="10.199999999999999">
      <c r="B160" s="228"/>
      <c r="C160" s="229"/>
      <c r="D160" s="188" t="s">
        <v>210</v>
      </c>
      <c r="E160" s="230" t="s">
        <v>31</v>
      </c>
      <c r="F160" s="231" t="s">
        <v>223</v>
      </c>
      <c r="G160" s="229"/>
      <c r="H160" s="232">
        <v>50</v>
      </c>
      <c r="I160" s="233"/>
      <c r="J160" s="229"/>
      <c r="K160" s="229"/>
      <c r="L160" s="234"/>
      <c r="M160" s="235"/>
      <c r="N160" s="236"/>
      <c r="O160" s="236"/>
      <c r="P160" s="236"/>
      <c r="Q160" s="236"/>
      <c r="R160" s="236"/>
      <c r="S160" s="236"/>
      <c r="T160" s="237"/>
      <c r="AT160" s="238" t="s">
        <v>210</v>
      </c>
      <c r="AU160" s="238" t="s">
        <v>85</v>
      </c>
      <c r="AV160" s="15" t="s">
        <v>157</v>
      </c>
      <c r="AW160" s="15" t="s">
        <v>38</v>
      </c>
      <c r="AX160" s="15" t="s">
        <v>83</v>
      </c>
      <c r="AY160" s="238" t="s">
        <v>152</v>
      </c>
    </row>
    <row r="161" spans="1:65" s="2" customFormat="1" ht="24.15" customHeight="1">
      <c r="A161" s="38"/>
      <c r="B161" s="39"/>
      <c r="C161" s="239" t="s">
        <v>179</v>
      </c>
      <c r="D161" s="239" t="s">
        <v>224</v>
      </c>
      <c r="E161" s="240" t="s">
        <v>450</v>
      </c>
      <c r="F161" s="241" t="s">
        <v>451</v>
      </c>
      <c r="G161" s="242" t="s">
        <v>207</v>
      </c>
      <c r="H161" s="243">
        <v>57.5</v>
      </c>
      <c r="I161" s="244"/>
      <c r="J161" s="245">
        <f>ROUND(I161*H161,2)</f>
        <v>0</v>
      </c>
      <c r="K161" s="241" t="s">
        <v>31</v>
      </c>
      <c r="L161" s="246"/>
      <c r="M161" s="247" t="s">
        <v>31</v>
      </c>
      <c r="N161" s="248" t="s">
        <v>47</v>
      </c>
      <c r="O161" s="68"/>
      <c r="P161" s="184">
        <f>O161*H161</f>
        <v>0</v>
      </c>
      <c r="Q161" s="184">
        <v>0</v>
      </c>
      <c r="R161" s="184">
        <f>Q161*H161</f>
        <v>0</v>
      </c>
      <c r="S161" s="184">
        <v>0</v>
      </c>
      <c r="T161" s="185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86" t="s">
        <v>227</v>
      </c>
      <c r="AT161" s="186" t="s">
        <v>224</v>
      </c>
      <c r="AU161" s="186" t="s">
        <v>85</v>
      </c>
      <c r="AY161" s="20" t="s">
        <v>152</v>
      </c>
      <c r="BE161" s="187">
        <f>IF(N161="základní",J161,0)</f>
        <v>0</v>
      </c>
      <c r="BF161" s="187">
        <f>IF(N161="snížená",J161,0)</f>
        <v>0</v>
      </c>
      <c r="BG161" s="187">
        <f>IF(N161="zákl. přenesená",J161,0)</f>
        <v>0</v>
      </c>
      <c r="BH161" s="187">
        <f>IF(N161="sníž. přenesená",J161,0)</f>
        <v>0</v>
      </c>
      <c r="BI161" s="187">
        <f>IF(N161="nulová",J161,0)</f>
        <v>0</v>
      </c>
      <c r="BJ161" s="20" t="s">
        <v>83</v>
      </c>
      <c r="BK161" s="187">
        <f>ROUND(I161*H161,2)</f>
        <v>0</v>
      </c>
      <c r="BL161" s="20" t="s">
        <v>208</v>
      </c>
      <c r="BM161" s="186" t="s">
        <v>452</v>
      </c>
    </row>
    <row r="162" spans="1:65" s="13" customFormat="1" ht="20.399999999999999">
      <c r="B162" s="207"/>
      <c r="C162" s="208"/>
      <c r="D162" s="188" t="s">
        <v>210</v>
      </c>
      <c r="E162" s="209" t="s">
        <v>31</v>
      </c>
      <c r="F162" s="210" t="s">
        <v>211</v>
      </c>
      <c r="G162" s="208"/>
      <c r="H162" s="209" t="s">
        <v>31</v>
      </c>
      <c r="I162" s="211"/>
      <c r="J162" s="208"/>
      <c r="K162" s="208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210</v>
      </c>
      <c r="AU162" s="216" t="s">
        <v>85</v>
      </c>
      <c r="AV162" s="13" t="s">
        <v>83</v>
      </c>
      <c r="AW162" s="13" t="s">
        <v>38</v>
      </c>
      <c r="AX162" s="13" t="s">
        <v>76</v>
      </c>
      <c r="AY162" s="216" t="s">
        <v>152</v>
      </c>
    </row>
    <row r="163" spans="1:65" s="13" customFormat="1" ht="10.199999999999999">
      <c r="B163" s="207"/>
      <c r="C163" s="208"/>
      <c r="D163" s="188" t="s">
        <v>210</v>
      </c>
      <c r="E163" s="209" t="s">
        <v>31</v>
      </c>
      <c r="F163" s="210" t="s">
        <v>212</v>
      </c>
      <c r="G163" s="208"/>
      <c r="H163" s="209" t="s">
        <v>31</v>
      </c>
      <c r="I163" s="211"/>
      <c r="J163" s="208"/>
      <c r="K163" s="208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210</v>
      </c>
      <c r="AU163" s="216" t="s">
        <v>85</v>
      </c>
      <c r="AV163" s="13" t="s">
        <v>83</v>
      </c>
      <c r="AW163" s="13" t="s">
        <v>38</v>
      </c>
      <c r="AX163" s="13" t="s">
        <v>76</v>
      </c>
      <c r="AY163" s="216" t="s">
        <v>152</v>
      </c>
    </row>
    <row r="164" spans="1:65" s="13" customFormat="1" ht="10.199999999999999">
      <c r="B164" s="207"/>
      <c r="C164" s="208"/>
      <c r="D164" s="188" t="s">
        <v>210</v>
      </c>
      <c r="E164" s="209" t="s">
        <v>31</v>
      </c>
      <c r="F164" s="210" t="s">
        <v>421</v>
      </c>
      <c r="G164" s="208"/>
      <c r="H164" s="209" t="s">
        <v>31</v>
      </c>
      <c r="I164" s="211"/>
      <c r="J164" s="208"/>
      <c r="K164" s="208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210</v>
      </c>
      <c r="AU164" s="216" t="s">
        <v>85</v>
      </c>
      <c r="AV164" s="13" t="s">
        <v>83</v>
      </c>
      <c r="AW164" s="13" t="s">
        <v>38</v>
      </c>
      <c r="AX164" s="13" t="s">
        <v>76</v>
      </c>
      <c r="AY164" s="216" t="s">
        <v>152</v>
      </c>
    </row>
    <row r="165" spans="1:65" s="13" customFormat="1" ht="10.199999999999999">
      <c r="B165" s="207"/>
      <c r="C165" s="208"/>
      <c r="D165" s="188" t="s">
        <v>210</v>
      </c>
      <c r="E165" s="209" t="s">
        <v>31</v>
      </c>
      <c r="F165" s="210" t="s">
        <v>422</v>
      </c>
      <c r="G165" s="208"/>
      <c r="H165" s="209" t="s">
        <v>31</v>
      </c>
      <c r="I165" s="211"/>
      <c r="J165" s="208"/>
      <c r="K165" s="208"/>
      <c r="L165" s="212"/>
      <c r="M165" s="213"/>
      <c r="N165" s="214"/>
      <c r="O165" s="214"/>
      <c r="P165" s="214"/>
      <c r="Q165" s="214"/>
      <c r="R165" s="214"/>
      <c r="S165" s="214"/>
      <c r="T165" s="215"/>
      <c r="AT165" s="216" t="s">
        <v>210</v>
      </c>
      <c r="AU165" s="216" t="s">
        <v>85</v>
      </c>
      <c r="AV165" s="13" t="s">
        <v>83</v>
      </c>
      <c r="AW165" s="13" t="s">
        <v>38</v>
      </c>
      <c r="AX165" s="13" t="s">
        <v>76</v>
      </c>
      <c r="AY165" s="216" t="s">
        <v>152</v>
      </c>
    </row>
    <row r="166" spans="1:65" s="13" customFormat="1" ht="10.199999999999999">
      <c r="B166" s="207"/>
      <c r="C166" s="208"/>
      <c r="D166" s="188" t="s">
        <v>210</v>
      </c>
      <c r="E166" s="209" t="s">
        <v>31</v>
      </c>
      <c r="F166" s="210" t="s">
        <v>423</v>
      </c>
      <c r="G166" s="208"/>
      <c r="H166" s="209" t="s">
        <v>31</v>
      </c>
      <c r="I166" s="211"/>
      <c r="J166" s="208"/>
      <c r="K166" s="208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210</v>
      </c>
      <c r="AU166" s="216" t="s">
        <v>85</v>
      </c>
      <c r="AV166" s="13" t="s">
        <v>83</v>
      </c>
      <c r="AW166" s="13" t="s">
        <v>38</v>
      </c>
      <c r="AX166" s="13" t="s">
        <v>76</v>
      </c>
      <c r="AY166" s="216" t="s">
        <v>152</v>
      </c>
    </row>
    <row r="167" spans="1:65" s="13" customFormat="1" ht="10.199999999999999">
      <c r="B167" s="207"/>
      <c r="C167" s="208"/>
      <c r="D167" s="188" t="s">
        <v>210</v>
      </c>
      <c r="E167" s="209" t="s">
        <v>31</v>
      </c>
      <c r="F167" s="210" t="s">
        <v>424</v>
      </c>
      <c r="G167" s="208"/>
      <c r="H167" s="209" t="s">
        <v>31</v>
      </c>
      <c r="I167" s="211"/>
      <c r="J167" s="208"/>
      <c r="K167" s="208"/>
      <c r="L167" s="212"/>
      <c r="M167" s="213"/>
      <c r="N167" s="214"/>
      <c r="O167" s="214"/>
      <c r="P167" s="214"/>
      <c r="Q167" s="214"/>
      <c r="R167" s="214"/>
      <c r="S167" s="214"/>
      <c r="T167" s="215"/>
      <c r="AT167" s="216" t="s">
        <v>210</v>
      </c>
      <c r="AU167" s="216" t="s">
        <v>85</v>
      </c>
      <c r="AV167" s="13" t="s">
        <v>83</v>
      </c>
      <c r="AW167" s="13" t="s">
        <v>38</v>
      </c>
      <c r="AX167" s="13" t="s">
        <v>76</v>
      </c>
      <c r="AY167" s="216" t="s">
        <v>152</v>
      </c>
    </row>
    <row r="168" spans="1:65" s="13" customFormat="1" ht="10.199999999999999">
      <c r="B168" s="207"/>
      <c r="C168" s="208"/>
      <c r="D168" s="188" t="s">
        <v>210</v>
      </c>
      <c r="E168" s="209" t="s">
        <v>31</v>
      </c>
      <c r="F168" s="210" t="s">
        <v>425</v>
      </c>
      <c r="G168" s="208"/>
      <c r="H168" s="209" t="s">
        <v>31</v>
      </c>
      <c r="I168" s="211"/>
      <c r="J168" s="208"/>
      <c r="K168" s="208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210</v>
      </c>
      <c r="AU168" s="216" t="s">
        <v>85</v>
      </c>
      <c r="AV168" s="13" t="s">
        <v>83</v>
      </c>
      <c r="AW168" s="13" t="s">
        <v>38</v>
      </c>
      <c r="AX168" s="13" t="s">
        <v>76</v>
      </c>
      <c r="AY168" s="216" t="s">
        <v>152</v>
      </c>
    </row>
    <row r="169" spans="1:65" s="13" customFormat="1" ht="10.199999999999999">
      <c r="B169" s="207"/>
      <c r="C169" s="208"/>
      <c r="D169" s="188" t="s">
        <v>210</v>
      </c>
      <c r="E169" s="209" t="s">
        <v>31</v>
      </c>
      <c r="F169" s="210" t="s">
        <v>433</v>
      </c>
      <c r="G169" s="208"/>
      <c r="H169" s="209" t="s">
        <v>31</v>
      </c>
      <c r="I169" s="211"/>
      <c r="J169" s="208"/>
      <c r="K169" s="208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210</v>
      </c>
      <c r="AU169" s="216" t="s">
        <v>85</v>
      </c>
      <c r="AV169" s="13" t="s">
        <v>83</v>
      </c>
      <c r="AW169" s="13" t="s">
        <v>38</v>
      </c>
      <c r="AX169" s="13" t="s">
        <v>76</v>
      </c>
      <c r="AY169" s="216" t="s">
        <v>152</v>
      </c>
    </row>
    <row r="170" spans="1:65" s="13" customFormat="1" ht="10.199999999999999">
      <c r="B170" s="207"/>
      <c r="C170" s="208"/>
      <c r="D170" s="188" t="s">
        <v>210</v>
      </c>
      <c r="E170" s="209" t="s">
        <v>31</v>
      </c>
      <c r="F170" s="210" t="s">
        <v>446</v>
      </c>
      <c r="G170" s="208"/>
      <c r="H170" s="209" t="s">
        <v>31</v>
      </c>
      <c r="I170" s="211"/>
      <c r="J170" s="208"/>
      <c r="K170" s="208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210</v>
      </c>
      <c r="AU170" s="216" t="s">
        <v>85</v>
      </c>
      <c r="AV170" s="13" t="s">
        <v>83</v>
      </c>
      <c r="AW170" s="13" t="s">
        <v>38</v>
      </c>
      <c r="AX170" s="13" t="s">
        <v>76</v>
      </c>
      <c r="AY170" s="216" t="s">
        <v>152</v>
      </c>
    </row>
    <row r="171" spans="1:65" s="13" customFormat="1" ht="10.199999999999999">
      <c r="B171" s="207"/>
      <c r="C171" s="208"/>
      <c r="D171" s="188" t="s">
        <v>210</v>
      </c>
      <c r="E171" s="209" t="s">
        <v>31</v>
      </c>
      <c r="F171" s="210" t="s">
        <v>447</v>
      </c>
      <c r="G171" s="208"/>
      <c r="H171" s="209" t="s">
        <v>31</v>
      </c>
      <c r="I171" s="211"/>
      <c r="J171" s="208"/>
      <c r="K171" s="208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210</v>
      </c>
      <c r="AU171" s="216" t="s">
        <v>85</v>
      </c>
      <c r="AV171" s="13" t="s">
        <v>83</v>
      </c>
      <c r="AW171" s="13" t="s">
        <v>38</v>
      </c>
      <c r="AX171" s="13" t="s">
        <v>76</v>
      </c>
      <c r="AY171" s="216" t="s">
        <v>152</v>
      </c>
    </row>
    <row r="172" spans="1:65" s="13" customFormat="1" ht="10.199999999999999">
      <c r="B172" s="207"/>
      <c r="C172" s="208"/>
      <c r="D172" s="188" t="s">
        <v>210</v>
      </c>
      <c r="E172" s="209" t="s">
        <v>31</v>
      </c>
      <c r="F172" s="210" t="s">
        <v>448</v>
      </c>
      <c r="G172" s="208"/>
      <c r="H172" s="209" t="s">
        <v>31</v>
      </c>
      <c r="I172" s="211"/>
      <c r="J172" s="208"/>
      <c r="K172" s="208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210</v>
      </c>
      <c r="AU172" s="216" t="s">
        <v>85</v>
      </c>
      <c r="AV172" s="13" t="s">
        <v>83</v>
      </c>
      <c r="AW172" s="13" t="s">
        <v>38</v>
      </c>
      <c r="AX172" s="13" t="s">
        <v>76</v>
      </c>
      <c r="AY172" s="216" t="s">
        <v>152</v>
      </c>
    </row>
    <row r="173" spans="1:65" s="14" customFormat="1" ht="10.199999999999999">
      <c r="B173" s="217"/>
      <c r="C173" s="218"/>
      <c r="D173" s="188" t="s">
        <v>210</v>
      </c>
      <c r="E173" s="219" t="s">
        <v>31</v>
      </c>
      <c r="F173" s="220" t="s">
        <v>449</v>
      </c>
      <c r="G173" s="218"/>
      <c r="H173" s="221">
        <v>50</v>
      </c>
      <c r="I173" s="222"/>
      <c r="J173" s="218"/>
      <c r="K173" s="218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210</v>
      </c>
      <c r="AU173" s="227" t="s">
        <v>85</v>
      </c>
      <c r="AV173" s="14" t="s">
        <v>85</v>
      </c>
      <c r="AW173" s="14" t="s">
        <v>38</v>
      </c>
      <c r="AX173" s="14" t="s">
        <v>76</v>
      </c>
      <c r="AY173" s="227" t="s">
        <v>152</v>
      </c>
    </row>
    <row r="174" spans="1:65" s="15" customFormat="1" ht="10.199999999999999">
      <c r="B174" s="228"/>
      <c r="C174" s="229"/>
      <c r="D174" s="188" t="s">
        <v>210</v>
      </c>
      <c r="E174" s="230" t="s">
        <v>31</v>
      </c>
      <c r="F174" s="231" t="s">
        <v>223</v>
      </c>
      <c r="G174" s="229"/>
      <c r="H174" s="232">
        <v>50</v>
      </c>
      <c r="I174" s="233"/>
      <c r="J174" s="229"/>
      <c r="K174" s="229"/>
      <c r="L174" s="234"/>
      <c r="M174" s="235"/>
      <c r="N174" s="236"/>
      <c r="O174" s="236"/>
      <c r="P174" s="236"/>
      <c r="Q174" s="236"/>
      <c r="R174" s="236"/>
      <c r="S174" s="236"/>
      <c r="T174" s="237"/>
      <c r="AT174" s="238" t="s">
        <v>210</v>
      </c>
      <c r="AU174" s="238" t="s">
        <v>85</v>
      </c>
      <c r="AV174" s="15" t="s">
        <v>157</v>
      </c>
      <c r="AW174" s="15" t="s">
        <v>38</v>
      </c>
      <c r="AX174" s="15" t="s">
        <v>76</v>
      </c>
      <c r="AY174" s="238" t="s">
        <v>152</v>
      </c>
    </row>
    <row r="175" spans="1:65" s="14" customFormat="1" ht="10.199999999999999">
      <c r="B175" s="217"/>
      <c r="C175" s="218"/>
      <c r="D175" s="188" t="s">
        <v>210</v>
      </c>
      <c r="E175" s="219" t="s">
        <v>31</v>
      </c>
      <c r="F175" s="220" t="s">
        <v>453</v>
      </c>
      <c r="G175" s="218"/>
      <c r="H175" s="221">
        <v>57.5</v>
      </c>
      <c r="I175" s="222"/>
      <c r="J175" s="218"/>
      <c r="K175" s="218"/>
      <c r="L175" s="223"/>
      <c r="M175" s="224"/>
      <c r="N175" s="225"/>
      <c r="O175" s="225"/>
      <c r="P175" s="225"/>
      <c r="Q175" s="225"/>
      <c r="R175" s="225"/>
      <c r="S175" s="225"/>
      <c r="T175" s="226"/>
      <c r="AT175" s="227" t="s">
        <v>210</v>
      </c>
      <c r="AU175" s="227" t="s">
        <v>85</v>
      </c>
      <c r="AV175" s="14" t="s">
        <v>85</v>
      </c>
      <c r="AW175" s="14" t="s">
        <v>38</v>
      </c>
      <c r="AX175" s="14" t="s">
        <v>76</v>
      </c>
      <c r="AY175" s="227" t="s">
        <v>152</v>
      </c>
    </row>
    <row r="176" spans="1:65" s="15" customFormat="1" ht="10.199999999999999">
      <c r="B176" s="228"/>
      <c r="C176" s="229"/>
      <c r="D176" s="188" t="s">
        <v>210</v>
      </c>
      <c r="E176" s="230" t="s">
        <v>31</v>
      </c>
      <c r="F176" s="231" t="s">
        <v>223</v>
      </c>
      <c r="G176" s="229"/>
      <c r="H176" s="232">
        <v>57.5</v>
      </c>
      <c r="I176" s="233"/>
      <c r="J176" s="229"/>
      <c r="K176" s="229"/>
      <c r="L176" s="234"/>
      <c r="M176" s="235"/>
      <c r="N176" s="236"/>
      <c r="O176" s="236"/>
      <c r="P176" s="236"/>
      <c r="Q176" s="236"/>
      <c r="R176" s="236"/>
      <c r="S176" s="236"/>
      <c r="T176" s="237"/>
      <c r="AT176" s="238" t="s">
        <v>210</v>
      </c>
      <c r="AU176" s="238" t="s">
        <v>85</v>
      </c>
      <c r="AV176" s="15" t="s">
        <v>157</v>
      </c>
      <c r="AW176" s="15" t="s">
        <v>38</v>
      </c>
      <c r="AX176" s="15" t="s">
        <v>83</v>
      </c>
      <c r="AY176" s="238" t="s">
        <v>152</v>
      </c>
    </row>
    <row r="177" spans="1:65" s="2" customFormat="1" ht="16.5" customHeight="1">
      <c r="A177" s="38"/>
      <c r="B177" s="39"/>
      <c r="C177" s="175" t="s">
        <v>184</v>
      </c>
      <c r="D177" s="175" t="s">
        <v>153</v>
      </c>
      <c r="E177" s="176" t="s">
        <v>260</v>
      </c>
      <c r="F177" s="177" t="s">
        <v>261</v>
      </c>
      <c r="G177" s="178" t="s">
        <v>262</v>
      </c>
      <c r="H177" s="179">
        <v>10</v>
      </c>
      <c r="I177" s="180"/>
      <c r="J177" s="181">
        <f>ROUND(I177*H177,2)</f>
        <v>0</v>
      </c>
      <c r="K177" s="177" t="s">
        <v>31</v>
      </c>
      <c r="L177" s="43"/>
      <c r="M177" s="182" t="s">
        <v>31</v>
      </c>
      <c r="N177" s="183" t="s">
        <v>47</v>
      </c>
      <c r="O177" s="68"/>
      <c r="P177" s="184">
        <f>O177*H177</f>
        <v>0</v>
      </c>
      <c r="Q177" s="184">
        <v>0</v>
      </c>
      <c r="R177" s="184">
        <f>Q177*H177</f>
        <v>0</v>
      </c>
      <c r="S177" s="184">
        <v>0</v>
      </c>
      <c r="T177" s="185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86" t="s">
        <v>208</v>
      </c>
      <c r="AT177" s="186" t="s">
        <v>153</v>
      </c>
      <c r="AU177" s="186" t="s">
        <v>85</v>
      </c>
      <c r="AY177" s="20" t="s">
        <v>152</v>
      </c>
      <c r="BE177" s="187">
        <f>IF(N177="základní",J177,0)</f>
        <v>0</v>
      </c>
      <c r="BF177" s="187">
        <f>IF(N177="snížená",J177,0)</f>
        <v>0</v>
      </c>
      <c r="BG177" s="187">
        <f>IF(N177="zákl. přenesená",J177,0)</f>
        <v>0</v>
      </c>
      <c r="BH177" s="187">
        <f>IF(N177="sníž. přenesená",J177,0)</f>
        <v>0</v>
      </c>
      <c r="BI177" s="187">
        <f>IF(N177="nulová",J177,0)</f>
        <v>0</v>
      </c>
      <c r="BJ177" s="20" t="s">
        <v>83</v>
      </c>
      <c r="BK177" s="187">
        <f>ROUND(I177*H177,2)</f>
        <v>0</v>
      </c>
      <c r="BL177" s="20" t="s">
        <v>208</v>
      </c>
      <c r="BM177" s="186" t="s">
        <v>454</v>
      </c>
    </row>
    <row r="178" spans="1:65" s="13" customFormat="1" ht="20.399999999999999">
      <c r="B178" s="207"/>
      <c r="C178" s="208"/>
      <c r="D178" s="188" t="s">
        <v>210</v>
      </c>
      <c r="E178" s="209" t="s">
        <v>31</v>
      </c>
      <c r="F178" s="210" t="s">
        <v>211</v>
      </c>
      <c r="G178" s="208"/>
      <c r="H178" s="209" t="s">
        <v>31</v>
      </c>
      <c r="I178" s="211"/>
      <c r="J178" s="208"/>
      <c r="K178" s="208"/>
      <c r="L178" s="212"/>
      <c r="M178" s="213"/>
      <c r="N178" s="214"/>
      <c r="O178" s="214"/>
      <c r="P178" s="214"/>
      <c r="Q178" s="214"/>
      <c r="R178" s="214"/>
      <c r="S178" s="214"/>
      <c r="T178" s="215"/>
      <c r="AT178" s="216" t="s">
        <v>210</v>
      </c>
      <c r="AU178" s="216" t="s">
        <v>85</v>
      </c>
      <c r="AV178" s="13" t="s">
        <v>83</v>
      </c>
      <c r="AW178" s="13" t="s">
        <v>38</v>
      </c>
      <c r="AX178" s="13" t="s">
        <v>76</v>
      </c>
      <c r="AY178" s="216" t="s">
        <v>152</v>
      </c>
    </row>
    <row r="179" spans="1:65" s="13" customFormat="1" ht="10.199999999999999">
      <c r="B179" s="207"/>
      <c r="C179" s="208"/>
      <c r="D179" s="188" t="s">
        <v>210</v>
      </c>
      <c r="E179" s="209" t="s">
        <v>31</v>
      </c>
      <c r="F179" s="210" t="s">
        <v>212</v>
      </c>
      <c r="G179" s="208"/>
      <c r="H179" s="209" t="s">
        <v>31</v>
      </c>
      <c r="I179" s="211"/>
      <c r="J179" s="208"/>
      <c r="K179" s="208"/>
      <c r="L179" s="212"/>
      <c r="M179" s="213"/>
      <c r="N179" s="214"/>
      <c r="O179" s="214"/>
      <c r="P179" s="214"/>
      <c r="Q179" s="214"/>
      <c r="R179" s="214"/>
      <c r="S179" s="214"/>
      <c r="T179" s="215"/>
      <c r="AT179" s="216" t="s">
        <v>210</v>
      </c>
      <c r="AU179" s="216" t="s">
        <v>85</v>
      </c>
      <c r="AV179" s="13" t="s">
        <v>83</v>
      </c>
      <c r="AW179" s="13" t="s">
        <v>38</v>
      </c>
      <c r="AX179" s="13" t="s">
        <v>76</v>
      </c>
      <c r="AY179" s="216" t="s">
        <v>152</v>
      </c>
    </row>
    <row r="180" spans="1:65" s="13" customFormat="1" ht="10.199999999999999">
      <c r="B180" s="207"/>
      <c r="C180" s="208"/>
      <c r="D180" s="188" t="s">
        <v>210</v>
      </c>
      <c r="E180" s="209" t="s">
        <v>31</v>
      </c>
      <c r="F180" s="210" t="s">
        <v>421</v>
      </c>
      <c r="G180" s="208"/>
      <c r="H180" s="209" t="s">
        <v>31</v>
      </c>
      <c r="I180" s="211"/>
      <c r="J180" s="208"/>
      <c r="K180" s="208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210</v>
      </c>
      <c r="AU180" s="216" t="s">
        <v>85</v>
      </c>
      <c r="AV180" s="13" t="s">
        <v>83</v>
      </c>
      <c r="AW180" s="13" t="s">
        <v>38</v>
      </c>
      <c r="AX180" s="13" t="s">
        <v>76</v>
      </c>
      <c r="AY180" s="216" t="s">
        <v>152</v>
      </c>
    </row>
    <row r="181" spans="1:65" s="13" customFormat="1" ht="10.199999999999999">
      <c r="B181" s="207"/>
      <c r="C181" s="208"/>
      <c r="D181" s="188" t="s">
        <v>210</v>
      </c>
      <c r="E181" s="209" t="s">
        <v>31</v>
      </c>
      <c r="F181" s="210" t="s">
        <v>422</v>
      </c>
      <c r="G181" s="208"/>
      <c r="H181" s="209" t="s">
        <v>31</v>
      </c>
      <c r="I181" s="211"/>
      <c r="J181" s="208"/>
      <c r="K181" s="208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210</v>
      </c>
      <c r="AU181" s="216" t="s">
        <v>85</v>
      </c>
      <c r="AV181" s="13" t="s">
        <v>83</v>
      </c>
      <c r="AW181" s="13" t="s">
        <v>38</v>
      </c>
      <c r="AX181" s="13" t="s">
        <v>76</v>
      </c>
      <c r="AY181" s="216" t="s">
        <v>152</v>
      </c>
    </row>
    <row r="182" spans="1:65" s="13" customFormat="1" ht="10.199999999999999">
      <c r="B182" s="207"/>
      <c r="C182" s="208"/>
      <c r="D182" s="188" t="s">
        <v>210</v>
      </c>
      <c r="E182" s="209" t="s">
        <v>31</v>
      </c>
      <c r="F182" s="210" t="s">
        <v>423</v>
      </c>
      <c r="G182" s="208"/>
      <c r="H182" s="209" t="s">
        <v>31</v>
      </c>
      <c r="I182" s="211"/>
      <c r="J182" s="208"/>
      <c r="K182" s="208"/>
      <c r="L182" s="212"/>
      <c r="M182" s="213"/>
      <c r="N182" s="214"/>
      <c r="O182" s="214"/>
      <c r="P182" s="214"/>
      <c r="Q182" s="214"/>
      <c r="R182" s="214"/>
      <c r="S182" s="214"/>
      <c r="T182" s="215"/>
      <c r="AT182" s="216" t="s">
        <v>210</v>
      </c>
      <c r="AU182" s="216" t="s">
        <v>85</v>
      </c>
      <c r="AV182" s="13" t="s">
        <v>83</v>
      </c>
      <c r="AW182" s="13" t="s">
        <v>38</v>
      </c>
      <c r="AX182" s="13" t="s">
        <v>76</v>
      </c>
      <c r="AY182" s="216" t="s">
        <v>152</v>
      </c>
    </row>
    <row r="183" spans="1:65" s="13" customFormat="1" ht="10.199999999999999">
      <c r="B183" s="207"/>
      <c r="C183" s="208"/>
      <c r="D183" s="188" t="s">
        <v>210</v>
      </c>
      <c r="E183" s="209" t="s">
        <v>31</v>
      </c>
      <c r="F183" s="210" t="s">
        <v>424</v>
      </c>
      <c r="G183" s="208"/>
      <c r="H183" s="209" t="s">
        <v>31</v>
      </c>
      <c r="I183" s="211"/>
      <c r="J183" s="208"/>
      <c r="K183" s="208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210</v>
      </c>
      <c r="AU183" s="216" t="s">
        <v>85</v>
      </c>
      <c r="AV183" s="13" t="s">
        <v>83</v>
      </c>
      <c r="AW183" s="13" t="s">
        <v>38</v>
      </c>
      <c r="AX183" s="13" t="s">
        <v>76</v>
      </c>
      <c r="AY183" s="216" t="s">
        <v>152</v>
      </c>
    </row>
    <row r="184" spans="1:65" s="13" customFormat="1" ht="10.199999999999999">
      <c r="B184" s="207"/>
      <c r="C184" s="208"/>
      <c r="D184" s="188" t="s">
        <v>210</v>
      </c>
      <c r="E184" s="209" t="s">
        <v>31</v>
      </c>
      <c r="F184" s="210" t="s">
        <v>425</v>
      </c>
      <c r="G184" s="208"/>
      <c r="H184" s="209" t="s">
        <v>31</v>
      </c>
      <c r="I184" s="211"/>
      <c r="J184" s="208"/>
      <c r="K184" s="208"/>
      <c r="L184" s="212"/>
      <c r="M184" s="213"/>
      <c r="N184" s="214"/>
      <c r="O184" s="214"/>
      <c r="P184" s="214"/>
      <c r="Q184" s="214"/>
      <c r="R184" s="214"/>
      <c r="S184" s="214"/>
      <c r="T184" s="215"/>
      <c r="AT184" s="216" t="s">
        <v>210</v>
      </c>
      <c r="AU184" s="216" t="s">
        <v>85</v>
      </c>
      <c r="AV184" s="13" t="s">
        <v>83</v>
      </c>
      <c r="AW184" s="13" t="s">
        <v>38</v>
      </c>
      <c r="AX184" s="13" t="s">
        <v>76</v>
      </c>
      <c r="AY184" s="216" t="s">
        <v>152</v>
      </c>
    </row>
    <row r="185" spans="1:65" s="13" customFormat="1" ht="10.199999999999999">
      <c r="B185" s="207"/>
      <c r="C185" s="208"/>
      <c r="D185" s="188" t="s">
        <v>210</v>
      </c>
      <c r="E185" s="209" t="s">
        <v>31</v>
      </c>
      <c r="F185" s="210" t="s">
        <v>426</v>
      </c>
      <c r="G185" s="208"/>
      <c r="H185" s="209" t="s">
        <v>31</v>
      </c>
      <c r="I185" s="211"/>
      <c r="J185" s="208"/>
      <c r="K185" s="208"/>
      <c r="L185" s="212"/>
      <c r="M185" s="213"/>
      <c r="N185" s="214"/>
      <c r="O185" s="214"/>
      <c r="P185" s="214"/>
      <c r="Q185" s="214"/>
      <c r="R185" s="214"/>
      <c r="S185" s="214"/>
      <c r="T185" s="215"/>
      <c r="AT185" s="216" t="s">
        <v>210</v>
      </c>
      <c r="AU185" s="216" t="s">
        <v>85</v>
      </c>
      <c r="AV185" s="13" t="s">
        <v>83</v>
      </c>
      <c r="AW185" s="13" t="s">
        <v>38</v>
      </c>
      <c r="AX185" s="13" t="s">
        <v>76</v>
      </c>
      <c r="AY185" s="216" t="s">
        <v>152</v>
      </c>
    </row>
    <row r="186" spans="1:65" s="13" customFormat="1" ht="10.199999999999999">
      <c r="B186" s="207"/>
      <c r="C186" s="208"/>
      <c r="D186" s="188" t="s">
        <v>210</v>
      </c>
      <c r="E186" s="209" t="s">
        <v>31</v>
      </c>
      <c r="F186" s="210" t="s">
        <v>455</v>
      </c>
      <c r="G186" s="208"/>
      <c r="H186" s="209" t="s">
        <v>31</v>
      </c>
      <c r="I186" s="211"/>
      <c r="J186" s="208"/>
      <c r="K186" s="208"/>
      <c r="L186" s="212"/>
      <c r="M186" s="213"/>
      <c r="N186" s="214"/>
      <c r="O186" s="214"/>
      <c r="P186" s="214"/>
      <c r="Q186" s="214"/>
      <c r="R186" s="214"/>
      <c r="S186" s="214"/>
      <c r="T186" s="215"/>
      <c r="AT186" s="216" t="s">
        <v>210</v>
      </c>
      <c r="AU186" s="216" t="s">
        <v>85</v>
      </c>
      <c r="AV186" s="13" t="s">
        <v>83</v>
      </c>
      <c r="AW186" s="13" t="s">
        <v>38</v>
      </c>
      <c r="AX186" s="13" t="s">
        <v>76</v>
      </c>
      <c r="AY186" s="216" t="s">
        <v>152</v>
      </c>
    </row>
    <row r="187" spans="1:65" s="14" customFormat="1" ht="10.199999999999999">
      <c r="B187" s="217"/>
      <c r="C187" s="218"/>
      <c r="D187" s="188" t="s">
        <v>210</v>
      </c>
      <c r="E187" s="219" t="s">
        <v>31</v>
      </c>
      <c r="F187" s="220" t="s">
        <v>222</v>
      </c>
      <c r="G187" s="218"/>
      <c r="H187" s="221">
        <v>10</v>
      </c>
      <c r="I187" s="222"/>
      <c r="J187" s="218"/>
      <c r="K187" s="218"/>
      <c r="L187" s="223"/>
      <c r="M187" s="224"/>
      <c r="N187" s="225"/>
      <c r="O187" s="225"/>
      <c r="P187" s="225"/>
      <c r="Q187" s="225"/>
      <c r="R187" s="225"/>
      <c r="S187" s="225"/>
      <c r="T187" s="226"/>
      <c r="AT187" s="227" t="s">
        <v>210</v>
      </c>
      <c r="AU187" s="227" t="s">
        <v>85</v>
      </c>
      <c r="AV187" s="14" t="s">
        <v>85</v>
      </c>
      <c r="AW187" s="14" t="s">
        <v>38</v>
      </c>
      <c r="AX187" s="14" t="s">
        <v>76</v>
      </c>
      <c r="AY187" s="227" t="s">
        <v>152</v>
      </c>
    </row>
    <row r="188" spans="1:65" s="15" customFormat="1" ht="10.199999999999999">
      <c r="B188" s="228"/>
      <c r="C188" s="229"/>
      <c r="D188" s="188" t="s">
        <v>210</v>
      </c>
      <c r="E188" s="230" t="s">
        <v>31</v>
      </c>
      <c r="F188" s="231" t="s">
        <v>223</v>
      </c>
      <c r="G188" s="229"/>
      <c r="H188" s="232">
        <v>10</v>
      </c>
      <c r="I188" s="233"/>
      <c r="J188" s="229"/>
      <c r="K188" s="229"/>
      <c r="L188" s="234"/>
      <c r="M188" s="235"/>
      <c r="N188" s="236"/>
      <c r="O188" s="236"/>
      <c r="P188" s="236"/>
      <c r="Q188" s="236"/>
      <c r="R188" s="236"/>
      <c r="S188" s="236"/>
      <c r="T188" s="237"/>
      <c r="AT188" s="238" t="s">
        <v>210</v>
      </c>
      <c r="AU188" s="238" t="s">
        <v>85</v>
      </c>
      <c r="AV188" s="15" t="s">
        <v>157</v>
      </c>
      <c r="AW188" s="15" t="s">
        <v>38</v>
      </c>
      <c r="AX188" s="15" t="s">
        <v>83</v>
      </c>
      <c r="AY188" s="238" t="s">
        <v>152</v>
      </c>
    </row>
    <row r="189" spans="1:65" s="2" customFormat="1" ht="16.5" customHeight="1">
      <c r="A189" s="38"/>
      <c r="B189" s="39"/>
      <c r="C189" s="239" t="s">
        <v>189</v>
      </c>
      <c r="D189" s="239" t="s">
        <v>224</v>
      </c>
      <c r="E189" s="240" t="s">
        <v>266</v>
      </c>
      <c r="F189" s="241" t="s">
        <v>267</v>
      </c>
      <c r="G189" s="242" t="s">
        <v>262</v>
      </c>
      <c r="H189" s="243">
        <v>10</v>
      </c>
      <c r="I189" s="244"/>
      <c r="J189" s="245">
        <f>ROUND(I189*H189,2)</f>
        <v>0</v>
      </c>
      <c r="K189" s="241" t="s">
        <v>31</v>
      </c>
      <c r="L189" s="246"/>
      <c r="M189" s="247" t="s">
        <v>31</v>
      </c>
      <c r="N189" s="248" t="s">
        <v>47</v>
      </c>
      <c r="O189" s="68"/>
      <c r="P189" s="184">
        <f>O189*H189</f>
        <v>0</v>
      </c>
      <c r="Q189" s="184">
        <v>0</v>
      </c>
      <c r="R189" s="184">
        <f>Q189*H189</f>
        <v>0</v>
      </c>
      <c r="S189" s="184">
        <v>0</v>
      </c>
      <c r="T189" s="185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186" t="s">
        <v>227</v>
      </c>
      <c r="AT189" s="186" t="s">
        <v>224</v>
      </c>
      <c r="AU189" s="186" t="s">
        <v>85</v>
      </c>
      <c r="AY189" s="20" t="s">
        <v>152</v>
      </c>
      <c r="BE189" s="187">
        <f>IF(N189="základní",J189,0)</f>
        <v>0</v>
      </c>
      <c r="BF189" s="187">
        <f>IF(N189="snížená",J189,0)</f>
        <v>0</v>
      </c>
      <c r="BG189" s="187">
        <f>IF(N189="zákl. přenesená",J189,0)</f>
        <v>0</v>
      </c>
      <c r="BH189" s="187">
        <f>IF(N189="sníž. přenesená",J189,0)</f>
        <v>0</v>
      </c>
      <c r="BI189" s="187">
        <f>IF(N189="nulová",J189,0)</f>
        <v>0</v>
      </c>
      <c r="BJ189" s="20" t="s">
        <v>83</v>
      </c>
      <c r="BK189" s="187">
        <f>ROUND(I189*H189,2)</f>
        <v>0</v>
      </c>
      <c r="BL189" s="20" t="s">
        <v>208</v>
      </c>
      <c r="BM189" s="186" t="s">
        <v>456</v>
      </c>
    </row>
    <row r="190" spans="1:65" s="2" customFormat="1" ht="33" customHeight="1">
      <c r="A190" s="38"/>
      <c r="B190" s="39"/>
      <c r="C190" s="175" t="s">
        <v>259</v>
      </c>
      <c r="D190" s="175" t="s">
        <v>153</v>
      </c>
      <c r="E190" s="176" t="s">
        <v>270</v>
      </c>
      <c r="F190" s="177" t="s">
        <v>271</v>
      </c>
      <c r="G190" s="178" t="s">
        <v>207</v>
      </c>
      <c r="H190" s="179">
        <v>5</v>
      </c>
      <c r="I190" s="180"/>
      <c r="J190" s="181">
        <f>ROUND(I190*H190,2)</f>
        <v>0</v>
      </c>
      <c r="K190" s="177" t="s">
        <v>31</v>
      </c>
      <c r="L190" s="43"/>
      <c r="M190" s="182" t="s">
        <v>31</v>
      </c>
      <c r="N190" s="183" t="s">
        <v>47</v>
      </c>
      <c r="O190" s="68"/>
      <c r="P190" s="184">
        <f>O190*H190</f>
        <v>0</v>
      </c>
      <c r="Q190" s="184">
        <v>0</v>
      </c>
      <c r="R190" s="184">
        <f>Q190*H190</f>
        <v>0</v>
      </c>
      <c r="S190" s="184">
        <v>0</v>
      </c>
      <c r="T190" s="185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186" t="s">
        <v>208</v>
      </c>
      <c r="AT190" s="186" t="s">
        <v>153</v>
      </c>
      <c r="AU190" s="186" t="s">
        <v>85</v>
      </c>
      <c r="AY190" s="20" t="s">
        <v>152</v>
      </c>
      <c r="BE190" s="187">
        <f>IF(N190="základní",J190,0)</f>
        <v>0</v>
      </c>
      <c r="BF190" s="187">
        <f>IF(N190="snížená",J190,0)</f>
        <v>0</v>
      </c>
      <c r="BG190" s="187">
        <f>IF(N190="zákl. přenesená",J190,0)</f>
        <v>0</v>
      </c>
      <c r="BH190" s="187">
        <f>IF(N190="sníž. přenesená",J190,0)</f>
        <v>0</v>
      </c>
      <c r="BI190" s="187">
        <f>IF(N190="nulová",J190,0)</f>
        <v>0</v>
      </c>
      <c r="BJ190" s="20" t="s">
        <v>83</v>
      </c>
      <c r="BK190" s="187">
        <f>ROUND(I190*H190,2)</f>
        <v>0</v>
      </c>
      <c r="BL190" s="20" t="s">
        <v>208</v>
      </c>
      <c r="BM190" s="186" t="s">
        <v>457</v>
      </c>
    </row>
    <row r="191" spans="1:65" s="13" customFormat="1" ht="20.399999999999999">
      <c r="B191" s="207"/>
      <c r="C191" s="208"/>
      <c r="D191" s="188" t="s">
        <v>210</v>
      </c>
      <c r="E191" s="209" t="s">
        <v>31</v>
      </c>
      <c r="F191" s="210" t="s">
        <v>211</v>
      </c>
      <c r="G191" s="208"/>
      <c r="H191" s="209" t="s">
        <v>31</v>
      </c>
      <c r="I191" s="211"/>
      <c r="J191" s="208"/>
      <c r="K191" s="208"/>
      <c r="L191" s="212"/>
      <c r="M191" s="213"/>
      <c r="N191" s="214"/>
      <c r="O191" s="214"/>
      <c r="P191" s="214"/>
      <c r="Q191" s="214"/>
      <c r="R191" s="214"/>
      <c r="S191" s="214"/>
      <c r="T191" s="215"/>
      <c r="AT191" s="216" t="s">
        <v>210</v>
      </c>
      <c r="AU191" s="216" t="s">
        <v>85</v>
      </c>
      <c r="AV191" s="13" t="s">
        <v>83</v>
      </c>
      <c r="AW191" s="13" t="s">
        <v>38</v>
      </c>
      <c r="AX191" s="13" t="s">
        <v>76</v>
      </c>
      <c r="AY191" s="216" t="s">
        <v>152</v>
      </c>
    </row>
    <row r="192" spans="1:65" s="13" customFormat="1" ht="10.199999999999999">
      <c r="B192" s="207"/>
      <c r="C192" s="208"/>
      <c r="D192" s="188" t="s">
        <v>210</v>
      </c>
      <c r="E192" s="209" t="s">
        <v>31</v>
      </c>
      <c r="F192" s="210" t="s">
        <v>212</v>
      </c>
      <c r="G192" s="208"/>
      <c r="H192" s="209" t="s">
        <v>31</v>
      </c>
      <c r="I192" s="211"/>
      <c r="J192" s="208"/>
      <c r="K192" s="208"/>
      <c r="L192" s="212"/>
      <c r="M192" s="213"/>
      <c r="N192" s="214"/>
      <c r="O192" s="214"/>
      <c r="P192" s="214"/>
      <c r="Q192" s="214"/>
      <c r="R192" s="214"/>
      <c r="S192" s="214"/>
      <c r="T192" s="215"/>
      <c r="AT192" s="216" t="s">
        <v>210</v>
      </c>
      <c r="AU192" s="216" t="s">
        <v>85</v>
      </c>
      <c r="AV192" s="13" t="s">
        <v>83</v>
      </c>
      <c r="AW192" s="13" t="s">
        <v>38</v>
      </c>
      <c r="AX192" s="13" t="s">
        <v>76</v>
      </c>
      <c r="AY192" s="216" t="s">
        <v>152</v>
      </c>
    </row>
    <row r="193" spans="1:65" s="13" customFormat="1" ht="10.199999999999999">
      <c r="B193" s="207"/>
      <c r="C193" s="208"/>
      <c r="D193" s="188" t="s">
        <v>210</v>
      </c>
      <c r="E193" s="209" t="s">
        <v>31</v>
      </c>
      <c r="F193" s="210" t="s">
        <v>421</v>
      </c>
      <c r="G193" s="208"/>
      <c r="H193" s="209" t="s">
        <v>31</v>
      </c>
      <c r="I193" s="211"/>
      <c r="J193" s="208"/>
      <c r="K193" s="208"/>
      <c r="L193" s="212"/>
      <c r="M193" s="213"/>
      <c r="N193" s="214"/>
      <c r="O193" s="214"/>
      <c r="P193" s="214"/>
      <c r="Q193" s="214"/>
      <c r="R193" s="214"/>
      <c r="S193" s="214"/>
      <c r="T193" s="215"/>
      <c r="AT193" s="216" t="s">
        <v>210</v>
      </c>
      <c r="AU193" s="216" t="s">
        <v>85</v>
      </c>
      <c r="AV193" s="13" t="s">
        <v>83</v>
      </c>
      <c r="AW193" s="13" t="s">
        <v>38</v>
      </c>
      <c r="AX193" s="13" t="s">
        <v>76</v>
      </c>
      <c r="AY193" s="216" t="s">
        <v>152</v>
      </c>
    </row>
    <row r="194" spans="1:65" s="13" customFormat="1" ht="10.199999999999999">
      <c r="B194" s="207"/>
      <c r="C194" s="208"/>
      <c r="D194" s="188" t="s">
        <v>210</v>
      </c>
      <c r="E194" s="209" t="s">
        <v>31</v>
      </c>
      <c r="F194" s="210" t="s">
        <v>422</v>
      </c>
      <c r="G194" s="208"/>
      <c r="H194" s="209" t="s">
        <v>31</v>
      </c>
      <c r="I194" s="211"/>
      <c r="J194" s="208"/>
      <c r="K194" s="208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210</v>
      </c>
      <c r="AU194" s="216" t="s">
        <v>85</v>
      </c>
      <c r="AV194" s="13" t="s">
        <v>83</v>
      </c>
      <c r="AW194" s="13" t="s">
        <v>38</v>
      </c>
      <c r="AX194" s="13" t="s">
        <v>76</v>
      </c>
      <c r="AY194" s="216" t="s">
        <v>152</v>
      </c>
    </row>
    <row r="195" spans="1:65" s="13" customFormat="1" ht="10.199999999999999">
      <c r="B195" s="207"/>
      <c r="C195" s="208"/>
      <c r="D195" s="188" t="s">
        <v>210</v>
      </c>
      <c r="E195" s="209" t="s">
        <v>31</v>
      </c>
      <c r="F195" s="210" t="s">
        <v>423</v>
      </c>
      <c r="G195" s="208"/>
      <c r="H195" s="209" t="s">
        <v>31</v>
      </c>
      <c r="I195" s="211"/>
      <c r="J195" s="208"/>
      <c r="K195" s="208"/>
      <c r="L195" s="212"/>
      <c r="M195" s="213"/>
      <c r="N195" s="214"/>
      <c r="O195" s="214"/>
      <c r="P195" s="214"/>
      <c r="Q195" s="214"/>
      <c r="R195" s="214"/>
      <c r="S195" s="214"/>
      <c r="T195" s="215"/>
      <c r="AT195" s="216" t="s">
        <v>210</v>
      </c>
      <c r="AU195" s="216" t="s">
        <v>85</v>
      </c>
      <c r="AV195" s="13" t="s">
        <v>83</v>
      </c>
      <c r="AW195" s="13" t="s">
        <v>38</v>
      </c>
      <c r="AX195" s="13" t="s">
        <v>76</v>
      </c>
      <c r="AY195" s="216" t="s">
        <v>152</v>
      </c>
    </row>
    <row r="196" spans="1:65" s="13" customFormat="1" ht="10.199999999999999">
      <c r="B196" s="207"/>
      <c r="C196" s="208"/>
      <c r="D196" s="188" t="s">
        <v>210</v>
      </c>
      <c r="E196" s="209" t="s">
        <v>31</v>
      </c>
      <c r="F196" s="210" t="s">
        <v>424</v>
      </c>
      <c r="G196" s="208"/>
      <c r="H196" s="209" t="s">
        <v>31</v>
      </c>
      <c r="I196" s="211"/>
      <c r="J196" s="208"/>
      <c r="K196" s="208"/>
      <c r="L196" s="212"/>
      <c r="M196" s="213"/>
      <c r="N196" s="214"/>
      <c r="O196" s="214"/>
      <c r="P196" s="214"/>
      <c r="Q196" s="214"/>
      <c r="R196" s="214"/>
      <c r="S196" s="214"/>
      <c r="T196" s="215"/>
      <c r="AT196" s="216" t="s">
        <v>210</v>
      </c>
      <c r="AU196" s="216" t="s">
        <v>85</v>
      </c>
      <c r="AV196" s="13" t="s">
        <v>83</v>
      </c>
      <c r="AW196" s="13" t="s">
        <v>38</v>
      </c>
      <c r="AX196" s="13" t="s">
        <v>76</v>
      </c>
      <c r="AY196" s="216" t="s">
        <v>152</v>
      </c>
    </row>
    <row r="197" spans="1:65" s="13" customFormat="1" ht="10.199999999999999">
      <c r="B197" s="207"/>
      <c r="C197" s="208"/>
      <c r="D197" s="188" t="s">
        <v>210</v>
      </c>
      <c r="E197" s="209" t="s">
        <v>31</v>
      </c>
      <c r="F197" s="210" t="s">
        <v>425</v>
      </c>
      <c r="G197" s="208"/>
      <c r="H197" s="209" t="s">
        <v>31</v>
      </c>
      <c r="I197" s="211"/>
      <c r="J197" s="208"/>
      <c r="K197" s="208"/>
      <c r="L197" s="212"/>
      <c r="M197" s="213"/>
      <c r="N197" s="214"/>
      <c r="O197" s="214"/>
      <c r="P197" s="214"/>
      <c r="Q197" s="214"/>
      <c r="R197" s="214"/>
      <c r="S197" s="214"/>
      <c r="T197" s="215"/>
      <c r="AT197" s="216" t="s">
        <v>210</v>
      </c>
      <c r="AU197" s="216" t="s">
        <v>85</v>
      </c>
      <c r="AV197" s="13" t="s">
        <v>83</v>
      </c>
      <c r="AW197" s="13" t="s">
        <v>38</v>
      </c>
      <c r="AX197" s="13" t="s">
        <v>76</v>
      </c>
      <c r="AY197" s="216" t="s">
        <v>152</v>
      </c>
    </row>
    <row r="198" spans="1:65" s="13" customFormat="1" ht="10.199999999999999">
      <c r="B198" s="207"/>
      <c r="C198" s="208"/>
      <c r="D198" s="188" t="s">
        <v>210</v>
      </c>
      <c r="E198" s="209" t="s">
        <v>31</v>
      </c>
      <c r="F198" s="210" t="s">
        <v>426</v>
      </c>
      <c r="G198" s="208"/>
      <c r="H198" s="209" t="s">
        <v>31</v>
      </c>
      <c r="I198" s="211"/>
      <c r="J198" s="208"/>
      <c r="K198" s="208"/>
      <c r="L198" s="212"/>
      <c r="M198" s="213"/>
      <c r="N198" s="214"/>
      <c r="O198" s="214"/>
      <c r="P198" s="214"/>
      <c r="Q198" s="214"/>
      <c r="R198" s="214"/>
      <c r="S198" s="214"/>
      <c r="T198" s="215"/>
      <c r="AT198" s="216" t="s">
        <v>210</v>
      </c>
      <c r="AU198" s="216" t="s">
        <v>85</v>
      </c>
      <c r="AV198" s="13" t="s">
        <v>83</v>
      </c>
      <c r="AW198" s="13" t="s">
        <v>38</v>
      </c>
      <c r="AX198" s="13" t="s">
        <v>76</v>
      </c>
      <c r="AY198" s="216" t="s">
        <v>152</v>
      </c>
    </row>
    <row r="199" spans="1:65" s="13" customFormat="1" ht="10.199999999999999">
      <c r="B199" s="207"/>
      <c r="C199" s="208"/>
      <c r="D199" s="188" t="s">
        <v>210</v>
      </c>
      <c r="E199" s="209" t="s">
        <v>31</v>
      </c>
      <c r="F199" s="210" t="s">
        <v>427</v>
      </c>
      <c r="G199" s="208"/>
      <c r="H199" s="209" t="s">
        <v>31</v>
      </c>
      <c r="I199" s="211"/>
      <c r="J199" s="208"/>
      <c r="K199" s="208"/>
      <c r="L199" s="212"/>
      <c r="M199" s="213"/>
      <c r="N199" s="214"/>
      <c r="O199" s="214"/>
      <c r="P199" s="214"/>
      <c r="Q199" s="214"/>
      <c r="R199" s="214"/>
      <c r="S199" s="214"/>
      <c r="T199" s="215"/>
      <c r="AT199" s="216" t="s">
        <v>210</v>
      </c>
      <c r="AU199" s="216" t="s">
        <v>85</v>
      </c>
      <c r="AV199" s="13" t="s">
        <v>83</v>
      </c>
      <c r="AW199" s="13" t="s">
        <v>38</v>
      </c>
      <c r="AX199" s="13" t="s">
        <v>76</v>
      </c>
      <c r="AY199" s="216" t="s">
        <v>152</v>
      </c>
    </row>
    <row r="200" spans="1:65" s="13" customFormat="1" ht="10.199999999999999">
      <c r="B200" s="207"/>
      <c r="C200" s="208"/>
      <c r="D200" s="188" t="s">
        <v>210</v>
      </c>
      <c r="E200" s="209" t="s">
        <v>31</v>
      </c>
      <c r="F200" s="210" t="s">
        <v>428</v>
      </c>
      <c r="G200" s="208"/>
      <c r="H200" s="209" t="s">
        <v>31</v>
      </c>
      <c r="I200" s="211"/>
      <c r="J200" s="208"/>
      <c r="K200" s="208"/>
      <c r="L200" s="212"/>
      <c r="M200" s="213"/>
      <c r="N200" s="214"/>
      <c r="O200" s="214"/>
      <c r="P200" s="214"/>
      <c r="Q200" s="214"/>
      <c r="R200" s="214"/>
      <c r="S200" s="214"/>
      <c r="T200" s="215"/>
      <c r="AT200" s="216" t="s">
        <v>210</v>
      </c>
      <c r="AU200" s="216" t="s">
        <v>85</v>
      </c>
      <c r="AV200" s="13" t="s">
        <v>83</v>
      </c>
      <c r="AW200" s="13" t="s">
        <v>38</v>
      </c>
      <c r="AX200" s="13" t="s">
        <v>76</v>
      </c>
      <c r="AY200" s="216" t="s">
        <v>152</v>
      </c>
    </row>
    <row r="201" spans="1:65" s="14" customFormat="1" ht="10.199999999999999">
      <c r="B201" s="217"/>
      <c r="C201" s="218"/>
      <c r="D201" s="188" t="s">
        <v>210</v>
      </c>
      <c r="E201" s="219" t="s">
        <v>31</v>
      </c>
      <c r="F201" s="220" t="s">
        <v>429</v>
      </c>
      <c r="G201" s="218"/>
      <c r="H201" s="221">
        <v>5</v>
      </c>
      <c r="I201" s="222"/>
      <c r="J201" s="218"/>
      <c r="K201" s="218"/>
      <c r="L201" s="223"/>
      <c r="M201" s="224"/>
      <c r="N201" s="225"/>
      <c r="O201" s="225"/>
      <c r="P201" s="225"/>
      <c r="Q201" s="225"/>
      <c r="R201" s="225"/>
      <c r="S201" s="225"/>
      <c r="T201" s="226"/>
      <c r="AT201" s="227" t="s">
        <v>210</v>
      </c>
      <c r="AU201" s="227" t="s">
        <v>85</v>
      </c>
      <c r="AV201" s="14" t="s">
        <v>85</v>
      </c>
      <c r="AW201" s="14" t="s">
        <v>38</v>
      </c>
      <c r="AX201" s="14" t="s">
        <v>76</v>
      </c>
      <c r="AY201" s="227" t="s">
        <v>152</v>
      </c>
    </row>
    <row r="202" spans="1:65" s="15" customFormat="1" ht="10.199999999999999">
      <c r="B202" s="228"/>
      <c r="C202" s="229"/>
      <c r="D202" s="188" t="s">
        <v>210</v>
      </c>
      <c r="E202" s="230" t="s">
        <v>31</v>
      </c>
      <c r="F202" s="231" t="s">
        <v>223</v>
      </c>
      <c r="G202" s="229"/>
      <c r="H202" s="232">
        <v>5</v>
      </c>
      <c r="I202" s="233"/>
      <c r="J202" s="229"/>
      <c r="K202" s="229"/>
      <c r="L202" s="234"/>
      <c r="M202" s="235"/>
      <c r="N202" s="236"/>
      <c r="O202" s="236"/>
      <c r="P202" s="236"/>
      <c r="Q202" s="236"/>
      <c r="R202" s="236"/>
      <c r="S202" s="236"/>
      <c r="T202" s="237"/>
      <c r="AT202" s="238" t="s">
        <v>210</v>
      </c>
      <c r="AU202" s="238" t="s">
        <v>85</v>
      </c>
      <c r="AV202" s="15" t="s">
        <v>157</v>
      </c>
      <c r="AW202" s="15" t="s">
        <v>38</v>
      </c>
      <c r="AX202" s="15" t="s">
        <v>83</v>
      </c>
      <c r="AY202" s="238" t="s">
        <v>152</v>
      </c>
    </row>
    <row r="203" spans="1:65" s="2" customFormat="1" ht="16.5" customHeight="1">
      <c r="A203" s="38"/>
      <c r="B203" s="39"/>
      <c r="C203" s="175" t="s">
        <v>265</v>
      </c>
      <c r="D203" s="175" t="s">
        <v>153</v>
      </c>
      <c r="E203" s="176" t="s">
        <v>458</v>
      </c>
      <c r="F203" s="177" t="s">
        <v>459</v>
      </c>
      <c r="G203" s="178" t="s">
        <v>262</v>
      </c>
      <c r="H203" s="179">
        <v>1</v>
      </c>
      <c r="I203" s="180"/>
      <c r="J203" s="181">
        <f>ROUND(I203*H203,2)</f>
        <v>0</v>
      </c>
      <c r="K203" s="177" t="s">
        <v>31</v>
      </c>
      <c r="L203" s="43"/>
      <c r="M203" s="182" t="s">
        <v>31</v>
      </c>
      <c r="N203" s="183" t="s">
        <v>47</v>
      </c>
      <c r="O203" s="68"/>
      <c r="P203" s="184">
        <f>O203*H203</f>
        <v>0</v>
      </c>
      <c r="Q203" s="184">
        <v>0</v>
      </c>
      <c r="R203" s="184">
        <f>Q203*H203</f>
        <v>0</v>
      </c>
      <c r="S203" s="184">
        <v>0</v>
      </c>
      <c r="T203" s="185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186" t="s">
        <v>208</v>
      </c>
      <c r="AT203" s="186" t="s">
        <v>153</v>
      </c>
      <c r="AU203" s="186" t="s">
        <v>85</v>
      </c>
      <c r="AY203" s="20" t="s">
        <v>152</v>
      </c>
      <c r="BE203" s="187">
        <f>IF(N203="základní",J203,0)</f>
        <v>0</v>
      </c>
      <c r="BF203" s="187">
        <f>IF(N203="snížená",J203,0)</f>
        <v>0</v>
      </c>
      <c r="BG203" s="187">
        <f>IF(N203="zákl. přenesená",J203,0)</f>
        <v>0</v>
      </c>
      <c r="BH203" s="187">
        <f>IF(N203="sníž. přenesená",J203,0)</f>
        <v>0</v>
      </c>
      <c r="BI203" s="187">
        <f>IF(N203="nulová",J203,0)</f>
        <v>0</v>
      </c>
      <c r="BJ203" s="20" t="s">
        <v>83</v>
      </c>
      <c r="BK203" s="187">
        <f>ROUND(I203*H203,2)</f>
        <v>0</v>
      </c>
      <c r="BL203" s="20" t="s">
        <v>208</v>
      </c>
      <c r="BM203" s="186" t="s">
        <v>460</v>
      </c>
    </row>
    <row r="204" spans="1:65" s="13" customFormat="1" ht="20.399999999999999">
      <c r="B204" s="207"/>
      <c r="C204" s="208"/>
      <c r="D204" s="188" t="s">
        <v>210</v>
      </c>
      <c r="E204" s="209" t="s">
        <v>31</v>
      </c>
      <c r="F204" s="210" t="s">
        <v>211</v>
      </c>
      <c r="G204" s="208"/>
      <c r="H204" s="209" t="s">
        <v>31</v>
      </c>
      <c r="I204" s="211"/>
      <c r="J204" s="208"/>
      <c r="K204" s="208"/>
      <c r="L204" s="212"/>
      <c r="M204" s="213"/>
      <c r="N204" s="214"/>
      <c r="O204" s="214"/>
      <c r="P204" s="214"/>
      <c r="Q204" s="214"/>
      <c r="R204" s="214"/>
      <c r="S204" s="214"/>
      <c r="T204" s="215"/>
      <c r="AT204" s="216" t="s">
        <v>210</v>
      </c>
      <c r="AU204" s="216" t="s">
        <v>85</v>
      </c>
      <c r="AV204" s="13" t="s">
        <v>83</v>
      </c>
      <c r="AW204" s="13" t="s">
        <v>38</v>
      </c>
      <c r="AX204" s="13" t="s">
        <v>76</v>
      </c>
      <c r="AY204" s="216" t="s">
        <v>152</v>
      </c>
    </row>
    <row r="205" spans="1:65" s="13" customFormat="1" ht="10.199999999999999">
      <c r="B205" s="207"/>
      <c r="C205" s="208"/>
      <c r="D205" s="188" t="s">
        <v>210</v>
      </c>
      <c r="E205" s="209" t="s">
        <v>31</v>
      </c>
      <c r="F205" s="210" t="s">
        <v>212</v>
      </c>
      <c r="G205" s="208"/>
      <c r="H205" s="209" t="s">
        <v>31</v>
      </c>
      <c r="I205" s="211"/>
      <c r="J205" s="208"/>
      <c r="K205" s="208"/>
      <c r="L205" s="212"/>
      <c r="M205" s="213"/>
      <c r="N205" s="214"/>
      <c r="O205" s="214"/>
      <c r="P205" s="214"/>
      <c r="Q205" s="214"/>
      <c r="R205" s="214"/>
      <c r="S205" s="214"/>
      <c r="T205" s="215"/>
      <c r="AT205" s="216" t="s">
        <v>210</v>
      </c>
      <c r="AU205" s="216" t="s">
        <v>85</v>
      </c>
      <c r="AV205" s="13" t="s">
        <v>83</v>
      </c>
      <c r="AW205" s="13" t="s">
        <v>38</v>
      </c>
      <c r="AX205" s="13" t="s">
        <v>76</v>
      </c>
      <c r="AY205" s="216" t="s">
        <v>152</v>
      </c>
    </row>
    <row r="206" spans="1:65" s="13" customFormat="1" ht="10.199999999999999">
      <c r="B206" s="207"/>
      <c r="C206" s="208"/>
      <c r="D206" s="188" t="s">
        <v>210</v>
      </c>
      <c r="E206" s="209" t="s">
        <v>31</v>
      </c>
      <c r="F206" s="210" t="s">
        <v>421</v>
      </c>
      <c r="G206" s="208"/>
      <c r="H206" s="209" t="s">
        <v>31</v>
      </c>
      <c r="I206" s="211"/>
      <c r="J206" s="208"/>
      <c r="K206" s="208"/>
      <c r="L206" s="212"/>
      <c r="M206" s="213"/>
      <c r="N206" s="214"/>
      <c r="O206" s="214"/>
      <c r="P206" s="214"/>
      <c r="Q206" s="214"/>
      <c r="R206" s="214"/>
      <c r="S206" s="214"/>
      <c r="T206" s="215"/>
      <c r="AT206" s="216" t="s">
        <v>210</v>
      </c>
      <c r="AU206" s="216" t="s">
        <v>85</v>
      </c>
      <c r="AV206" s="13" t="s">
        <v>83</v>
      </c>
      <c r="AW206" s="13" t="s">
        <v>38</v>
      </c>
      <c r="AX206" s="13" t="s">
        <v>76</v>
      </c>
      <c r="AY206" s="216" t="s">
        <v>152</v>
      </c>
    </row>
    <row r="207" spans="1:65" s="13" customFormat="1" ht="10.199999999999999">
      <c r="B207" s="207"/>
      <c r="C207" s="208"/>
      <c r="D207" s="188" t="s">
        <v>210</v>
      </c>
      <c r="E207" s="209" t="s">
        <v>31</v>
      </c>
      <c r="F207" s="210" t="s">
        <v>422</v>
      </c>
      <c r="G207" s="208"/>
      <c r="H207" s="209" t="s">
        <v>31</v>
      </c>
      <c r="I207" s="211"/>
      <c r="J207" s="208"/>
      <c r="K207" s="208"/>
      <c r="L207" s="212"/>
      <c r="M207" s="213"/>
      <c r="N207" s="214"/>
      <c r="O207" s="214"/>
      <c r="P207" s="214"/>
      <c r="Q207" s="214"/>
      <c r="R207" s="214"/>
      <c r="S207" s="214"/>
      <c r="T207" s="215"/>
      <c r="AT207" s="216" t="s">
        <v>210</v>
      </c>
      <c r="AU207" s="216" t="s">
        <v>85</v>
      </c>
      <c r="AV207" s="13" t="s">
        <v>83</v>
      </c>
      <c r="AW207" s="13" t="s">
        <v>38</v>
      </c>
      <c r="AX207" s="13" t="s">
        <v>76</v>
      </c>
      <c r="AY207" s="216" t="s">
        <v>152</v>
      </c>
    </row>
    <row r="208" spans="1:65" s="13" customFormat="1" ht="10.199999999999999">
      <c r="B208" s="207"/>
      <c r="C208" s="208"/>
      <c r="D208" s="188" t="s">
        <v>210</v>
      </c>
      <c r="E208" s="209" t="s">
        <v>31</v>
      </c>
      <c r="F208" s="210" t="s">
        <v>423</v>
      </c>
      <c r="G208" s="208"/>
      <c r="H208" s="209" t="s">
        <v>31</v>
      </c>
      <c r="I208" s="211"/>
      <c r="J208" s="208"/>
      <c r="K208" s="208"/>
      <c r="L208" s="212"/>
      <c r="M208" s="213"/>
      <c r="N208" s="214"/>
      <c r="O208" s="214"/>
      <c r="P208" s="214"/>
      <c r="Q208" s="214"/>
      <c r="R208" s="214"/>
      <c r="S208" s="214"/>
      <c r="T208" s="215"/>
      <c r="AT208" s="216" t="s">
        <v>210</v>
      </c>
      <c r="AU208" s="216" t="s">
        <v>85</v>
      </c>
      <c r="AV208" s="13" t="s">
        <v>83</v>
      </c>
      <c r="AW208" s="13" t="s">
        <v>38</v>
      </c>
      <c r="AX208" s="13" t="s">
        <v>76</v>
      </c>
      <c r="AY208" s="216" t="s">
        <v>152</v>
      </c>
    </row>
    <row r="209" spans="1:65" s="13" customFormat="1" ht="10.199999999999999">
      <c r="B209" s="207"/>
      <c r="C209" s="208"/>
      <c r="D209" s="188" t="s">
        <v>210</v>
      </c>
      <c r="E209" s="209" t="s">
        <v>31</v>
      </c>
      <c r="F209" s="210" t="s">
        <v>424</v>
      </c>
      <c r="G209" s="208"/>
      <c r="H209" s="209" t="s">
        <v>31</v>
      </c>
      <c r="I209" s="211"/>
      <c r="J209" s="208"/>
      <c r="K209" s="208"/>
      <c r="L209" s="212"/>
      <c r="M209" s="213"/>
      <c r="N209" s="214"/>
      <c r="O209" s="214"/>
      <c r="P209" s="214"/>
      <c r="Q209" s="214"/>
      <c r="R209" s="214"/>
      <c r="S209" s="214"/>
      <c r="T209" s="215"/>
      <c r="AT209" s="216" t="s">
        <v>210</v>
      </c>
      <c r="AU209" s="216" t="s">
        <v>85</v>
      </c>
      <c r="AV209" s="13" t="s">
        <v>83</v>
      </c>
      <c r="AW209" s="13" t="s">
        <v>38</v>
      </c>
      <c r="AX209" s="13" t="s">
        <v>76</v>
      </c>
      <c r="AY209" s="216" t="s">
        <v>152</v>
      </c>
    </row>
    <row r="210" spans="1:65" s="13" customFormat="1" ht="10.199999999999999">
      <c r="B210" s="207"/>
      <c r="C210" s="208"/>
      <c r="D210" s="188" t="s">
        <v>210</v>
      </c>
      <c r="E210" s="209" t="s">
        <v>31</v>
      </c>
      <c r="F210" s="210" t="s">
        <v>425</v>
      </c>
      <c r="G210" s="208"/>
      <c r="H210" s="209" t="s">
        <v>31</v>
      </c>
      <c r="I210" s="211"/>
      <c r="J210" s="208"/>
      <c r="K210" s="208"/>
      <c r="L210" s="212"/>
      <c r="M210" s="213"/>
      <c r="N210" s="214"/>
      <c r="O210" s="214"/>
      <c r="P210" s="214"/>
      <c r="Q210" s="214"/>
      <c r="R210" s="214"/>
      <c r="S210" s="214"/>
      <c r="T210" s="215"/>
      <c r="AT210" s="216" t="s">
        <v>210</v>
      </c>
      <c r="AU210" s="216" t="s">
        <v>85</v>
      </c>
      <c r="AV210" s="13" t="s">
        <v>83</v>
      </c>
      <c r="AW210" s="13" t="s">
        <v>38</v>
      </c>
      <c r="AX210" s="13" t="s">
        <v>76</v>
      </c>
      <c r="AY210" s="216" t="s">
        <v>152</v>
      </c>
    </row>
    <row r="211" spans="1:65" s="13" customFormat="1" ht="10.199999999999999">
      <c r="B211" s="207"/>
      <c r="C211" s="208"/>
      <c r="D211" s="188" t="s">
        <v>210</v>
      </c>
      <c r="E211" s="209" t="s">
        <v>31</v>
      </c>
      <c r="F211" s="210" t="s">
        <v>461</v>
      </c>
      <c r="G211" s="208"/>
      <c r="H211" s="209" t="s">
        <v>31</v>
      </c>
      <c r="I211" s="211"/>
      <c r="J211" s="208"/>
      <c r="K211" s="208"/>
      <c r="L211" s="212"/>
      <c r="M211" s="213"/>
      <c r="N211" s="214"/>
      <c r="O211" s="214"/>
      <c r="P211" s="214"/>
      <c r="Q211" s="214"/>
      <c r="R211" s="214"/>
      <c r="S211" s="214"/>
      <c r="T211" s="215"/>
      <c r="AT211" s="216" t="s">
        <v>210</v>
      </c>
      <c r="AU211" s="216" t="s">
        <v>85</v>
      </c>
      <c r="AV211" s="13" t="s">
        <v>83</v>
      </c>
      <c r="AW211" s="13" t="s">
        <v>38</v>
      </c>
      <c r="AX211" s="13" t="s">
        <v>76</v>
      </c>
      <c r="AY211" s="216" t="s">
        <v>152</v>
      </c>
    </row>
    <row r="212" spans="1:65" s="13" customFormat="1" ht="10.199999999999999">
      <c r="B212" s="207"/>
      <c r="C212" s="208"/>
      <c r="D212" s="188" t="s">
        <v>210</v>
      </c>
      <c r="E212" s="209" t="s">
        <v>31</v>
      </c>
      <c r="F212" s="210" t="s">
        <v>462</v>
      </c>
      <c r="G212" s="208"/>
      <c r="H212" s="209" t="s">
        <v>31</v>
      </c>
      <c r="I212" s="211"/>
      <c r="J212" s="208"/>
      <c r="K212" s="208"/>
      <c r="L212" s="212"/>
      <c r="M212" s="213"/>
      <c r="N212" s="214"/>
      <c r="O212" s="214"/>
      <c r="P212" s="214"/>
      <c r="Q212" s="214"/>
      <c r="R212" s="214"/>
      <c r="S212" s="214"/>
      <c r="T212" s="215"/>
      <c r="AT212" s="216" t="s">
        <v>210</v>
      </c>
      <c r="AU212" s="216" t="s">
        <v>85</v>
      </c>
      <c r="AV212" s="13" t="s">
        <v>83</v>
      </c>
      <c r="AW212" s="13" t="s">
        <v>38</v>
      </c>
      <c r="AX212" s="13" t="s">
        <v>76</v>
      </c>
      <c r="AY212" s="216" t="s">
        <v>152</v>
      </c>
    </row>
    <row r="213" spans="1:65" s="14" customFormat="1" ht="10.199999999999999">
      <c r="B213" s="217"/>
      <c r="C213" s="218"/>
      <c r="D213" s="188" t="s">
        <v>210</v>
      </c>
      <c r="E213" s="219" t="s">
        <v>31</v>
      </c>
      <c r="F213" s="220" t="s">
        <v>293</v>
      </c>
      <c r="G213" s="218"/>
      <c r="H213" s="221">
        <v>1</v>
      </c>
      <c r="I213" s="222"/>
      <c r="J213" s="218"/>
      <c r="K213" s="218"/>
      <c r="L213" s="223"/>
      <c r="M213" s="224"/>
      <c r="N213" s="225"/>
      <c r="O213" s="225"/>
      <c r="P213" s="225"/>
      <c r="Q213" s="225"/>
      <c r="R213" s="225"/>
      <c r="S213" s="225"/>
      <c r="T213" s="226"/>
      <c r="AT213" s="227" t="s">
        <v>210</v>
      </c>
      <c r="AU213" s="227" t="s">
        <v>85</v>
      </c>
      <c r="AV213" s="14" t="s">
        <v>85</v>
      </c>
      <c r="AW213" s="14" t="s">
        <v>38</v>
      </c>
      <c r="AX213" s="14" t="s">
        <v>76</v>
      </c>
      <c r="AY213" s="227" t="s">
        <v>152</v>
      </c>
    </row>
    <row r="214" spans="1:65" s="15" customFormat="1" ht="10.199999999999999">
      <c r="B214" s="228"/>
      <c r="C214" s="229"/>
      <c r="D214" s="188" t="s">
        <v>210</v>
      </c>
      <c r="E214" s="230" t="s">
        <v>31</v>
      </c>
      <c r="F214" s="231" t="s">
        <v>223</v>
      </c>
      <c r="G214" s="229"/>
      <c r="H214" s="232">
        <v>1</v>
      </c>
      <c r="I214" s="233"/>
      <c r="J214" s="229"/>
      <c r="K214" s="229"/>
      <c r="L214" s="234"/>
      <c r="M214" s="235"/>
      <c r="N214" s="236"/>
      <c r="O214" s="236"/>
      <c r="P214" s="236"/>
      <c r="Q214" s="236"/>
      <c r="R214" s="236"/>
      <c r="S214" s="236"/>
      <c r="T214" s="237"/>
      <c r="AT214" s="238" t="s">
        <v>210</v>
      </c>
      <c r="AU214" s="238" t="s">
        <v>85</v>
      </c>
      <c r="AV214" s="15" t="s">
        <v>157</v>
      </c>
      <c r="AW214" s="15" t="s">
        <v>38</v>
      </c>
      <c r="AX214" s="15" t="s">
        <v>83</v>
      </c>
      <c r="AY214" s="238" t="s">
        <v>152</v>
      </c>
    </row>
    <row r="215" spans="1:65" s="2" customFormat="1" ht="16.5" customHeight="1">
      <c r="A215" s="38"/>
      <c r="B215" s="39"/>
      <c r="C215" s="175" t="s">
        <v>269</v>
      </c>
      <c r="D215" s="175" t="s">
        <v>153</v>
      </c>
      <c r="E215" s="176" t="s">
        <v>463</v>
      </c>
      <c r="F215" s="177" t="s">
        <v>464</v>
      </c>
      <c r="G215" s="178" t="s">
        <v>262</v>
      </c>
      <c r="H215" s="179">
        <v>1</v>
      </c>
      <c r="I215" s="180"/>
      <c r="J215" s="181">
        <f>ROUND(I215*H215,2)</f>
        <v>0</v>
      </c>
      <c r="K215" s="177" t="s">
        <v>31</v>
      </c>
      <c r="L215" s="43"/>
      <c r="M215" s="182" t="s">
        <v>31</v>
      </c>
      <c r="N215" s="183" t="s">
        <v>47</v>
      </c>
      <c r="O215" s="68"/>
      <c r="P215" s="184">
        <f>O215*H215</f>
        <v>0</v>
      </c>
      <c r="Q215" s="184">
        <v>0</v>
      </c>
      <c r="R215" s="184">
        <f>Q215*H215</f>
        <v>0</v>
      </c>
      <c r="S215" s="184">
        <v>0</v>
      </c>
      <c r="T215" s="185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186" t="s">
        <v>208</v>
      </c>
      <c r="AT215" s="186" t="s">
        <v>153</v>
      </c>
      <c r="AU215" s="186" t="s">
        <v>85</v>
      </c>
      <c r="AY215" s="20" t="s">
        <v>152</v>
      </c>
      <c r="BE215" s="187">
        <f>IF(N215="základní",J215,0)</f>
        <v>0</v>
      </c>
      <c r="BF215" s="187">
        <f>IF(N215="snížená",J215,0)</f>
        <v>0</v>
      </c>
      <c r="BG215" s="187">
        <f>IF(N215="zákl. přenesená",J215,0)</f>
        <v>0</v>
      </c>
      <c r="BH215" s="187">
        <f>IF(N215="sníž. přenesená",J215,0)</f>
        <v>0</v>
      </c>
      <c r="BI215" s="187">
        <f>IF(N215="nulová",J215,0)</f>
        <v>0</v>
      </c>
      <c r="BJ215" s="20" t="s">
        <v>83</v>
      </c>
      <c r="BK215" s="187">
        <f>ROUND(I215*H215,2)</f>
        <v>0</v>
      </c>
      <c r="BL215" s="20" t="s">
        <v>208</v>
      </c>
      <c r="BM215" s="186" t="s">
        <v>465</v>
      </c>
    </row>
    <row r="216" spans="1:65" s="13" customFormat="1" ht="20.399999999999999">
      <c r="B216" s="207"/>
      <c r="C216" s="208"/>
      <c r="D216" s="188" t="s">
        <v>210</v>
      </c>
      <c r="E216" s="209" t="s">
        <v>31</v>
      </c>
      <c r="F216" s="210" t="s">
        <v>211</v>
      </c>
      <c r="G216" s="208"/>
      <c r="H216" s="209" t="s">
        <v>31</v>
      </c>
      <c r="I216" s="211"/>
      <c r="J216" s="208"/>
      <c r="K216" s="208"/>
      <c r="L216" s="212"/>
      <c r="M216" s="213"/>
      <c r="N216" s="214"/>
      <c r="O216" s="214"/>
      <c r="P216" s="214"/>
      <c r="Q216" s="214"/>
      <c r="R216" s="214"/>
      <c r="S216" s="214"/>
      <c r="T216" s="215"/>
      <c r="AT216" s="216" t="s">
        <v>210</v>
      </c>
      <c r="AU216" s="216" t="s">
        <v>85</v>
      </c>
      <c r="AV216" s="13" t="s">
        <v>83</v>
      </c>
      <c r="AW216" s="13" t="s">
        <v>38</v>
      </c>
      <c r="AX216" s="13" t="s">
        <v>76</v>
      </c>
      <c r="AY216" s="216" t="s">
        <v>152</v>
      </c>
    </row>
    <row r="217" spans="1:65" s="13" customFormat="1" ht="10.199999999999999">
      <c r="B217" s="207"/>
      <c r="C217" s="208"/>
      <c r="D217" s="188" t="s">
        <v>210</v>
      </c>
      <c r="E217" s="209" t="s">
        <v>31</v>
      </c>
      <c r="F217" s="210" t="s">
        <v>212</v>
      </c>
      <c r="G217" s="208"/>
      <c r="H217" s="209" t="s">
        <v>31</v>
      </c>
      <c r="I217" s="211"/>
      <c r="J217" s="208"/>
      <c r="K217" s="208"/>
      <c r="L217" s="212"/>
      <c r="M217" s="213"/>
      <c r="N217" s="214"/>
      <c r="O217" s="214"/>
      <c r="P217" s="214"/>
      <c r="Q217" s="214"/>
      <c r="R217" s="214"/>
      <c r="S217" s="214"/>
      <c r="T217" s="215"/>
      <c r="AT217" s="216" t="s">
        <v>210</v>
      </c>
      <c r="AU217" s="216" t="s">
        <v>85</v>
      </c>
      <c r="AV217" s="13" t="s">
        <v>83</v>
      </c>
      <c r="AW217" s="13" t="s">
        <v>38</v>
      </c>
      <c r="AX217" s="13" t="s">
        <v>76</v>
      </c>
      <c r="AY217" s="216" t="s">
        <v>152</v>
      </c>
    </row>
    <row r="218" spans="1:65" s="13" customFormat="1" ht="10.199999999999999">
      <c r="B218" s="207"/>
      <c r="C218" s="208"/>
      <c r="D218" s="188" t="s">
        <v>210</v>
      </c>
      <c r="E218" s="209" t="s">
        <v>31</v>
      </c>
      <c r="F218" s="210" t="s">
        <v>421</v>
      </c>
      <c r="G218" s="208"/>
      <c r="H218" s="209" t="s">
        <v>31</v>
      </c>
      <c r="I218" s="211"/>
      <c r="J218" s="208"/>
      <c r="K218" s="208"/>
      <c r="L218" s="212"/>
      <c r="M218" s="213"/>
      <c r="N218" s="214"/>
      <c r="O218" s="214"/>
      <c r="P218" s="214"/>
      <c r="Q218" s="214"/>
      <c r="R218" s="214"/>
      <c r="S218" s="214"/>
      <c r="T218" s="215"/>
      <c r="AT218" s="216" t="s">
        <v>210</v>
      </c>
      <c r="AU218" s="216" t="s">
        <v>85</v>
      </c>
      <c r="AV218" s="13" t="s">
        <v>83</v>
      </c>
      <c r="AW218" s="13" t="s">
        <v>38</v>
      </c>
      <c r="AX218" s="13" t="s">
        <v>76</v>
      </c>
      <c r="AY218" s="216" t="s">
        <v>152</v>
      </c>
    </row>
    <row r="219" spans="1:65" s="13" customFormat="1" ht="10.199999999999999">
      <c r="B219" s="207"/>
      <c r="C219" s="208"/>
      <c r="D219" s="188" t="s">
        <v>210</v>
      </c>
      <c r="E219" s="209" t="s">
        <v>31</v>
      </c>
      <c r="F219" s="210" t="s">
        <v>422</v>
      </c>
      <c r="G219" s="208"/>
      <c r="H219" s="209" t="s">
        <v>31</v>
      </c>
      <c r="I219" s="211"/>
      <c r="J219" s="208"/>
      <c r="K219" s="208"/>
      <c r="L219" s="212"/>
      <c r="M219" s="213"/>
      <c r="N219" s="214"/>
      <c r="O219" s="214"/>
      <c r="P219" s="214"/>
      <c r="Q219" s="214"/>
      <c r="R219" s="214"/>
      <c r="S219" s="214"/>
      <c r="T219" s="215"/>
      <c r="AT219" s="216" t="s">
        <v>210</v>
      </c>
      <c r="AU219" s="216" t="s">
        <v>85</v>
      </c>
      <c r="AV219" s="13" t="s">
        <v>83</v>
      </c>
      <c r="AW219" s="13" t="s">
        <v>38</v>
      </c>
      <c r="AX219" s="13" t="s">
        <v>76</v>
      </c>
      <c r="AY219" s="216" t="s">
        <v>152</v>
      </c>
    </row>
    <row r="220" spans="1:65" s="13" customFormat="1" ht="10.199999999999999">
      <c r="B220" s="207"/>
      <c r="C220" s="208"/>
      <c r="D220" s="188" t="s">
        <v>210</v>
      </c>
      <c r="E220" s="209" t="s">
        <v>31</v>
      </c>
      <c r="F220" s="210" t="s">
        <v>423</v>
      </c>
      <c r="G220" s="208"/>
      <c r="H220" s="209" t="s">
        <v>31</v>
      </c>
      <c r="I220" s="211"/>
      <c r="J220" s="208"/>
      <c r="K220" s="208"/>
      <c r="L220" s="212"/>
      <c r="M220" s="213"/>
      <c r="N220" s="214"/>
      <c r="O220" s="214"/>
      <c r="P220" s="214"/>
      <c r="Q220" s="214"/>
      <c r="R220" s="214"/>
      <c r="S220" s="214"/>
      <c r="T220" s="215"/>
      <c r="AT220" s="216" t="s">
        <v>210</v>
      </c>
      <c r="AU220" s="216" t="s">
        <v>85</v>
      </c>
      <c r="AV220" s="13" t="s">
        <v>83</v>
      </c>
      <c r="AW220" s="13" t="s">
        <v>38</v>
      </c>
      <c r="AX220" s="13" t="s">
        <v>76</v>
      </c>
      <c r="AY220" s="216" t="s">
        <v>152</v>
      </c>
    </row>
    <row r="221" spans="1:65" s="13" customFormat="1" ht="10.199999999999999">
      <c r="B221" s="207"/>
      <c r="C221" s="208"/>
      <c r="D221" s="188" t="s">
        <v>210</v>
      </c>
      <c r="E221" s="209" t="s">
        <v>31</v>
      </c>
      <c r="F221" s="210" t="s">
        <v>424</v>
      </c>
      <c r="G221" s="208"/>
      <c r="H221" s="209" t="s">
        <v>31</v>
      </c>
      <c r="I221" s="211"/>
      <c r="J221" s="208"/>
      <c r="K221" s="208"/>
      <c r="L221" s="212"/>
      <c r="M221" s="213"/>
      <c r="N221" s="214"/>
      <c r="O221" s="214"/>
      <c r="P221" s="214"/>
      <c r="Q221" s="214"/>
      <c r="R221" s="214"/>
      <c r="S221" s="214"/>
      <c r="T221" s="215"/>
      <c r="AT221" s="216" t="s">
        <v>210</v>
      </c>
      <c r="AU221" s="216" t="s">
        <v>85</v>
      </c>
      <c r="AV221" s="13" t="s">
        <v>83</v>
      </c>
      <c r="AW221" s="13" t="s">
        <v>38</v>
      </c>
      <c r="AX221" s="13" t="s">
        <v>76</v>
      </c>
      <c r="AY221" s="216" t="s">
        <v>152</v>
      </c>
    </row>
    <row r="222" spans="1:65" s="13" customFormat="1" ht="10.199999999999999">
      <c r="B222" s="207"/>
      <c r="C222" s="208"/>
      <c r="D222" s="188" t="s">
        <v>210</v>
      </c>
      <c r="E222" s="209" t="s">
        <v>31</v>
      </c>
      <c r="F222" s="210" t="s">
        <v>425</v>
      </c>
      <c r="G222" s="208"/>
      <c r="H222" s="209" t="s">
        <v>31</v>
      </c>
      <c r="I222" s="211"/>
      <c r="J222" s="208"/>
      <c r="K222" s="208"/>
      <c r="L222" s="212"/>
      <c r="M222" s="213"/>
      <c r="N222" s="214"/>
      <c r="O222" s="214"/>
      <c r="P222" s="214"/>
      <c r="Q222" s="214"/>
      <c r="R222" s="214"/>
      <c r="S222" s="214"/>
      <c r="T222" s="215"/>
      <c r="AT222" s="216" t="s">
        <v>210</v>
      </c>
      <c r="AU222" s="216" t="s">
        <v>85</v>
      </c>
      <c r="AV222" s="13" t="s">
        <v>83</v>
      </c>
      <c r="AW222" s="13" t="s">
        <v>38</v>
      </c>
      <c r="AX222" s="13" t="s">
        <v>76</v>
      </c>
      <c r="AY222" s="216" t="s">
        <v>152</v>
      </c>
    </row>
    <row r="223" spans="1:65" s="13" customFormat="1" ht="10.199999999999999">
      <c r="B223" s="207"/>
      <c r="C223" s="208"/>
      <c r="D223" s="188" t="s">
        <v>210</v>
      </c>
      <c r="E223" s="209" t="s">
        <v>31</v>
      </c>
      <c r="F223" s="210" t="s">
        <v>461</v>
      </c>
      <c r="G223" s="208"/>
      <c r="H223" s="209" t="s">
        <v>31</v>
      </c>
      <c r="I223" s="211"/>
      <c r="J223" s="208"/>
      <c r="K223" s="208"/>
      <c r="L223" s="212"/>
      <c r="M223" s="213"/>
      <c r="N223" s="214"/>
      <c r="O223" s="214"/>
      <c r="P223" s="214"/>
      <c r="Q223" s="214"/>
      <c r="R223" s="214"/>
      <c r="S223" s="214"/>
      <c r="T223" s="215"/>
      <c r="AT223" s="216" t="s">
        <v>210</v>
      </c>
      <c r="AU223" s="216" t="s">
        <v>85</v>
      </c>
      <c r="AV223" s="13" t="s">
        <v>83</v>
      </c>
      <c r="AW223" s="13" t="s">
        <v>38</v>
      </c>
      <c r="AX223" s="13" t="s">
        <v>76</v>
      </c>
      <c r="AY223" s="216" t="s">
        <v>152</v>
      </c>
    </row>
    <row r="224" spans="1:65" s="13" customFormat="1" ht="10.199999999999999">
      <c r="B224" s="207"/>
      <c r="C224" s="208"/>
      <c r="D224" s="188" t="s">
        <v>210</v>
      </c>
      <c r="E224" s="209" t="s">
        <v>31</v>
      </c>
      <c r="F224" s="210" t="s">
        <v>466</v>
      </c>
      <c r="G224" s="208"/>
      <c r="H224" s="209" t="s">
        <v>31</v>
      </c>
      <c r="I224" s="211"/>
      <c r="J224" s="208"/>
      <c r="K224" s="208"/>
      <c r="L224" s="212"/>
      <c r="M224" s="213"/>
      <c r="N224" s="214"/>
      <c r="O224" s="214"/>
      <c r="P224" s="214"/>
      <c r="Q224" s="214"/>
      <c r="R224" s="214"/>
      <c r="S224" s="214"/>
      <c r="T224" s="215"/>
      <c r="AT224" s="216" t="s">
        <v>210</v>
      </c>
      <c r="AU224" s="216" t="s">
        <v>85</v>
      </c>
      <c r="AV224" s="13" t="s">
        <v>83</v>
      </c>
      <c r="AW224" s="13" t="s">
        <v>38</v>
      </c>
      <c r="AX224" s="13" t="s">
        <v>76</v>
      </c>
      <c r="AY224" s="216" t="s">
        <v>152</v>
      </c>
    </row>
    <row r="225" spans="2:51" s="13" customFormat="1" ht="10.199999999999999">
      <c r="B225" s="207"/>
      <c r="C225" s="208"/>
      <c r="D225" s="188" t="s">
        <v>210</v>
      </c>
      <c r="E225" s="209" t="s">
        <v>31</v>
      </c>
      <c r="F225" s="210" t="s">
        <v>467</v>
      </c>
      <c r="G225" s="208"/>
      <c r="H225" s="209" t="s">
        <v>31</v>
      </c>
      <c r="I225" s="211"/>
      <c r="J225" s="208"/>
      <c r="K225" s="208"/>
      <c r="L225" s="212"/>
      <c r="M225" s="213"/>
      <c r="N225" s="214"/>
      <c r="O225" s="214"/>
      <c r="P225" s="214"/>
      <c r="Q225" s="214"/>
      <c r="R225" s="214"/>
      <c r="S225" s="214"/>
      <c r="T225" s="215"/>
      <c r="AT225" s="216" t="s">
        <v>210</v>
      </c>
      <c r="AU225" s="216" t="s">
        <v>85</v>
      </c>
      <c r="AV225" s="13" t="s">
        <v>83</v>
      </c>
      <c r="AW225" s="13" t="s">
        <v>38</v>
      </c>
      <c r="AX225" s="13" t="s">
        <v>76</v>
      </c>
      <c r="AY225" s="216" t="s">
        <v>152</v>
      </c>
    </row>
    <row r="226" spans="2:51" s="13" customFormat="1" ht="10.199999999999999">
      <c r="B226" s="207"/>
      <c r="C226" s="208"/>
      <c r="D226" s="188" t="s">
        <v>210</v>
      </c>
      <c r="E226" s="209" t="s">
        <v>31</v>
      </c>
      <c r="F226" s="210" t="s">
        <v>468</v>
      </c>
      <c r="G226" s="208"/>
      <c r="H226" s="209" t="s">
        <v>31</v>
      </c>
      <c r="I226" s="211"/>
      <c r="J226" s="208"/>
      <c r="K226" s="208"/>
      <c r="L226" s="212"/>
      <c r="M226" s="213"/>
      <c r="N226" s="214"/>
      <c r="O226" s="214"/>
      <c r="P226" s="214"/>
      <c r="Q226" s="214"/>
      <c r="R226" s="214"/>
      <c r="S226" s="214"/>
      <c r="T226" s="215"/>
      <c r="AT226" s="216" t="s">
        <v>210</v>
      </c>
      <c r="AU226" s="216" t="s">
        <v>85</v>
      </c>
      <c r="AV226" s="13" t="s">
        <v>83</v>
      </c>
      <c r="AW226" s="13" t="s">
        <v>38</v>
      </c>
      <c r="AX226" s="13" t="s">
        <v>76</v>
      </c>
      <c r="AY226" s="216" t="s">
        <v>152</v>
      </c>
    </row>
    <row r="227" spans="2:51" s="13" customFormat="1" ht="10.199999999999999">
      <c r="B227" s="207"/>
      <c r="C227" s="208"/>
      <c r="D227" s="188" t="s">
        <v>210</v>
      </c>
      <c r="E227" s="209" t="s">
        <v>31</v>
      </c>
      <c r="F227" s="210" t="s">
        <v>469</v>
      </c>
      <c r="G227" s="208"/>
      <c r="H227" s="209" t="s">
        <v>31</v>
      </c>
      <c r="I227" s="211"/>
      <c r="J227" s="208"/>
      <c r="K227" s="208"/>
      <c r="L227" s="212"/>
      <c r="M227" s="213"/>
      <c r="N227" s="214"/>
      <c r="O227" s="214"/>
      <c r="P227" s="214"/>
      <c r="Q227" s="214"/>
      <c r="R227" s="214"/>
      <c r="S227" s="214"/>
      <c r="T227" s="215"/>
      <c r="AT227" s="216" t="s">
        <v>210</v>
      </c>
      <c r="AU227" s="216" t="s">
        <v>85</v>
      </c>
      <c r="AV227" s="13" t="s">
        <v>83</v>
      </c>
      <c r="AW227" s="13" t="s">
        <v>38</v>
      </c>
      <c r="AX227" s="13" t="s">
        <v>76</v>
      </c>
      <c r="AY227" s="216" t="s">
        <v>152</v>
      </c>
    </row>
    <row r="228" spans="2:51" s="13" customFormat="1" ht="10.199999999999999">
      <c r="B228" s="207"/>
      <c r="C228" s="208"/>
      <c r="D228" s="188" t="s">
        <v>210</v>
      </c>
      <c r="E228" s="209" t="s">
        <v>31</v>
      </c>
      <c r="F228" s="210" t="s">
        <v>470</v>
      </c>
      <c r="G228" s="208"/>
      <c r="H228" s="209" t="s">
        <v>31</v>
      </c>
      <c r="I228" s="211"/>
      <c r="J228" s="208"/>
      <c r="K228" s="208"/>
      <c r="L228" s="212"/>
      <c r="M228" s="213"/>
      <c r="N228" s="214"/>
      <c r="O228" s="214"/>
      <c r="P228" s="214"/>
      <c r="Q228" s="214"/>
      <c r="R228" s="214"/>
      <c r="S228" s="214"/>
      <c r="T228" s="215"/>
      <c r="AT228" s="216" t="s">
        <v>210</v>
      </c>
      <c r="AU228" s="216" t="s">
        <v>85</v>
      </c>
      <c r="AV228" s="13" t="s">
        <v>83</v>
      </c>
      <c r="AW228" s="13" t="s">
        <v>38</v>
      </c>
      <c r="AX228" s="13" t="s">
        <v>76</v>
      </c>
      <c r="AY228" s="216" t="s">
        <v>152</v>
      </c>
    </row>
    <row r="229" spans="2:51" s="13" customFormat="1" ht="10.199999999999999">
      <c r="B229" s="207"/>
      <c r="C229" s="208"/>
      <c r="D229" s="188" t="s">
        <v>210</v>
      </c>
      <c r="E229" s="209" t="s">
        <v>31</v>
      </c>
      <c r="F229" s="210" t="s">
        <v>471</v>
      </c>
      <c r="G229" s="208"/>
      <c r="H229" s="209" t="s">
        <v>31</v>
      </c>
      <c r="I229" s="211"/>
      <c r="J229" s="208"/>
      <c r="K229" s="208"/>
      <c r="L229" s="212"/>
      <c r="M229" s="213"/>
      <c r="N229" s="214"/>
      <c r="O229" s="214"/>
      <c r="P229" s="214"/>
      <c r="Q229" s="214"/>
      <c r="R229" s="214"/>
      <c r="S229" s="214"/>
      <c r="T229" s="215"/>
      <c r="AT229" s="216" t="s">
        <v>210</v>
      </c>
      <c r="AU229" s="216" t="s">
        <v>85</v>
      </c>
      <c r="AV229" s="13" t="s">
        <v>83</v>
      </c>
      <c r="AW229" s="13" t="s">
        <v>38</v>
      </c>
      <c r="AX229" s="13" t="s">
        <v>76</v>
      </c>
      <c r="AY229" s="216" t="s">
        <v>152</v>
      </c>
    </row>
    <row r="230" spans="2:51" s="13" customFormat="1" ht="10.199999999999999">
      <c r="B230" s="207"/>
      <c r="C230" s="208"/>
      <c r="D230" s="188" t="s">
        <v>210</v>
      </c>
      <c r="E230" s="209" t="s">
        <v>31</v>
      </c>
      <c r="F230" s="210" t="s">
        <v>472</v>
      </c>
      <c r="G230" s="208"/>
      <c r="H230" s="209" t="s">
        <v>31</v>
      </c>
      <c r="I230" s="211"/>
      <c r="J230" s="208"/>
      <c r="K230" s="208"/>
      <c r="L230" s="212"/>
      <c r="M230" s="213"/>
      <c r="N230" s="214"/>
      <c r="O230" s="214"/>
      <c r="P230" s="214"/>
      <c r="Q230" s="214"/>
      <c r="R230" s="214"/>
      <c r="S230" s="214"/>
      <c r="T230" s="215"/>
      <c r="AT230" s="216" t="s">
        <v>210</v>
      </c>
      <c r="AU230" s="216" t="s">
        <v>85</v>
      </c>
      <c r="AV230" s="13" t="s">
        <v>83</v>
      </c>
      <c r="AW230" s="13" t="s">
        <v>38</v>
      </c>
      <c r="AX230" s="13" t="s">
        <v>76</v>
      </c>
      <c r="AY230" s="216" t="s">
        <v>152</v>
      </c>
    </row>
    <row r="231" spans="2:51" s="13" customFormat="1" ht="10.199999999999999">
      <c r="B231" s="207"/>
      <c r="C231" s="208"/>
      <c r="D231" s="188" t="s">
        <v>210</v>
      </c>
      <c r="E231" s="209" t="s">
        <v>31</v>
      </c>
      <c r="F231" s="210" t="s">
        <v>473</v>
      </c>
      <c r="G231" s="208"/>
      <c r="H231" s="209" t="s">
        <v>31</v>
      </c>
      <c r="I231" s="211"/>
      <c r="J231" s="208"/>
      <c r="K231" s="208"/>
      <c r="L231" s="212"/>
      <c r="M231" s="213"/>
      <c r="N231" s="214"/>
      <c r="O231" s="214"/>
      <c r="P231" s="214"/>
      <c r="Q231" s="214"/>
      <c r="R231" s="214"/>
      <c r="S231" s="214"/>
      <c r="T231" s="215"/>
      <c r="AT231" s="216" t="s">
        <v>210</v>
      </c>
      <c r="AU231" s="216" t="s">
        <v>85</v>
      </c>
      <c r="AV231" s="13" t="s">
        <v>83</v>
      </c>
      <c r="AW231" s="13" t="s">
        <v>38</v>
      </c>
      <c r="AX231" s="13" t="s">
        <v>76</v>
      </c>
      <c r="AY231" s="216" t="s">
        <v>152</v>
      </c>
    </row>
    <row r="232" spans="2:51" s="13" customFormat="1" ht="10.199999999999999">
      <c r="B232" s="207"/>
      <c r="C232" s="208"/>
      <c r="D232" s="188" t="s">
        <v>210</v>
      </c>
      <c r="E232" s="209" t="s">
        <v>31</v>
      </c>
      <c r="F232" s="210" t="s">
        <v>474</v>
      </c>
      <c r="G232" s="208"/>
      <c r="H232" s="209" t="s">
        <v>31</v>
      </c>
      <c r="I232" s="211"/>
      <c r="J232" s="208"/>
      <c r="K232" s="208"/>
      <c r="L232" s="212"/>
      <c r="M232" s="213"/>
      <c r="N232" s="214"/>
      <c r="O232" s="214"/>
      <c r="P232" s="214"/>
      <c r="Q232" s="214"/>
      <c r="R232" s="214"/>
      <c r="S232" s="214"/>
      <c r="T232" s="215"/>
      <c r="AT232" s="216" t="s">
        <v>210</v>
      </c>
      <c r="AU232" s="216" t="s">
        <v>85</v>
      </c>
      <c r="AV232" s="13" t="s">
        <v>83</v>
      </c>
      <c r="AW232" s="13" t="s">
        <v>38</v>
      </c>
      <c r="AX232" s="13" t="s">
        <v>76</v>
      </c>
      <c r="AY232" s="216" t="s">
        <v>152</v>
      </c>
    </row>
    <row r="233" spans="2:51" s="13" customFormat="1" ht="10.199999999999999">
      <c r="B233" s="207"/>
      <c r="C233" s="208"/>
      <c r="D233" s="188" t="s">
        <v>210</v>
      </c>
      <c r="E233" s="209" t="s">
        <v>31</v>
      </c>
      <c r="F233" s="210" t="s">
        <v>475</v>
      </c>
      <c r="G233" s="208"/>
      <c r="H233" s="209" t="s">
        <v>31</v>
      </c>
      <c r="I233" s="211"/>
      <c r="J233" s="208"/>
      <c r="K233" s="208"/>
      <c r="L233" s="212"/>
      <c r="M233" s="213"/>
      <c r="N233" s="214"/>
      <c r="O233" s="214"/>
      <c r="P233" s="214"/>
      <c r="Q233" s="214"/>
      <c r="R233" s="214"/>
      <c r="S233" s="214"/>
      <c r="T233" s="215"/>
      <c r="AT233" s="216" t="s">
        <v>210</v>
      </c>
      <c r="AU233" s="216" t="s">
        <v>85</v>
      </c>
      <c r="AV233" s="13" t="s">
        <v>83</v>
      </c>
      <c r="AW233" s="13" t="s">
        <v>38</v>
      </c>
      <c r="AX233" s="13" t="s">
        <v>76</v>
      </c>
      <c r="AY233" s="216" t="s">
        <v>152</v>
      </c>
    </row>
    <row r="234" spans="2:51" s="13" customFormat="1" ht="10.199999999999999">
      <c r="B234" s="207"/>
      <c r="C234" s="208"/>
      <c r="D234" s="188" t="s">
        <v>210</v>
      </c>
      <c r="E234" s="209" t="s">
        <v>31</v>
      </c>
      <c r="F234" s="210" t="s">
        <v>476</v>
      </c>
      <c r="G234" s="208"/>
      <c r="H234" s="209" t="s">
        <v>31</v>
      </c>
      <c r="I234" s="211"/>
      <c r="J234" s="208"/>
      <c r="K234" s="208"/>
      <c r="L234" s="212"/>
      <c r="M234" s="213"/>
      <c r="N234" s="214"/>
      <c r="O234" s="214"/>
      <c r="P234" s="214"/>
      <c r="Q234" s="214"/>
      <c r="R234" s="214"/>
      <c r="S234" s="214"/>
      <c r="T234" s="215"/>
      <c r="AT234" s="216" t="s">
        <v>210</v>
      </c>
      <c r="AU234" s="216" t="s">
        <v>85</v>
      </c>
      <c r="AV234" s="13" t="s">
        <v>83</v>
      </c>
      <c r="AW234" s="13" t="s">
        <v>38</v>
      </c>
      <c r="AX234" s="13" t="s">
        <v>76</v>
      </c>
      <c r="AY234" s="216" t="s">
        <v>152</v>
      </c>
    </row>
    <row r="235" spans="2:51" s="13" customFormat="1" ht="10.199999999999999">
      <c r="B235" s="207"/>
      <c r="C235" s="208"/>
      <c r="D235" s="188" t="s">
        <v>210</v>
      </c>
      <c r="E235" s="209" t="s">
        <v>31</v>
      </c>
      <c r="F235" s="210" t="s">
        <v>477</v>
      </c>
      <c r="G235" s="208"/>
      <c r="H235" s="209" t="s">
        <v>31</v>
      </c>
      <c r="I235" s="211"/>
      <c r="J235" s="208"/>
      <c r="K235" s="208"/>
      <c r="L235" s="212"/>
      <c r="M235" s="213"/>
      <c r="N235" s="214"/>
      <c r="O235" s="214"/>
      <c r="P235" s="214"/>
      <c r="Q235" s="214"/>
      <c r="R235" s="214"/>
      <c r="S235" s="214"/>
      <c r="T235" s="215"/>
      <c r="AT235" s="216" t="s">
        <v>210</v>
      </c>
      <c r="AU235" s="216" t="s">
        <v>85</v>
      </c>
      <c r="AV235" s="13" t="s">
        <v>83</v>
      </c>
      <c r="AW235" s="13" t="s">
        <v>38</v>
      </c>
      <c r="AX235" s="13" t="s">
        <v>76</v>
      </c>
      <c r="AY235" s="216" t="s">
        <v>152</v>
      </c>
    </row>
    <row r="236" spans="2:51" s="13" customFormat="1" ht="10.199999999999999">
      <c r="B236" s="207"/>
      <c r="C236" s="208"/>
      <c r="D236" s="188" t="s">
        <v>210</v>
      </c>
      <c r="E236" s="209" t="s">
        <v>31</v>
      </c>
      <c r="F236" s="210" t="s">
        <v>478</v>
      </c>
      <c r="G236" s="208"/>
      <c r="H236" s="209" t="s">
        <v>31</v>
      </c>
      <c r="I236" s="211"/>
      <c r="J236" s="208"/>
      <c r="K236" s="208"/>
      <c r="L236" s="212"/>
      <c r="M236" s="213"/>
      <c r="N236" s="214"/>
      <c r="O236" s="214"/>
      <c r="P236" s="214"/>
      <c r="Q236" s="214"/>
      <c r="R236" s="214"/>
      <c r="S236" s="214"/>
      <c r="T236" s="215"/>
      <c r="AT236" s="216" t="s">
        <v>210</v>
      </c>
      <c r="AU236" s="216" t="s">
        <v>85</v>
      </c>
      <c r="AV236" s="13" t="s">
        <v>83</v>
      </c>
      <c r="AW236" s="13" t="s">
        <v>38</v>
      </c>
      <c r="AX236" s="13" t="s">
        <v>76</v>
      </c>
      <c r="AY236" s="216" t="s">
        <v>152</v>
      </c>
    </row>
    <row r="237" spans="2:51" s="13" customFormat="1" ht="10.199999999999999">
      <c r="B237" s="207"/>
      <c r="C237" s="208"/>
      <c r="D237" s="188" t="s">
        <v>210</v>
      </c>
      <c r="E237" s="209" t="s">
        <v>31</v>
      </c>
      <c r="F237" s="210" t="s">
        <v>479</v>
      </c>
      <c r="G237" s="208"/>
      <c r="H237" s="209" t="s">
        <v>31</v>
      </c>
      <c r="I237" s="211"/>
      <c r="J237" s="208"/>
      <c r="K237" s="208"/>
      <c r="L237" s="212"/>
      <c r="M237" s="213"/>
      <c r="N237" s="214"/>
      <c r="O237" s="214"/>
      <c r="P237" s="214"/>
      <c r="Q237" s="214"/>
      <c r="R237" s="214"/>
      <c r="S237" s="214"/>
      <c r="T237" s="215"/>
      <c r="AT237" s="216" t="s">
        <v>210</v>
      </c>
      <c r="AU237" s="216" t="s">
        <v>85</v>
      </c>
      <c r="AV237" s="13" t="s">
        <v>83</v>
      </c>
      <c r="AW237" s="13" t="s">
        <v>38</v>
      </c>
      <c r="AX237" s="13" t="s">
        <v>76</v>
      </c>
      <c r="AY237" s="216" t="s">
        <v>152</v>
      </c>
    </row>
    <row r="238" spans="2:51" s="13" customFormat="1" ht="10.199999999999999">
      <c r="B238" s="207"/>
      <c r="C238" s="208"/>
      <c r="D238" s="188" t="s">
        <v>210</v>
      </c>
      <c r="E238" s="209" t="s">
        <v>31</v>
      </c>
      <c r="F238" s="210" t="s">
        <v>480</v>
      </c>
      <c r="G238" s="208"/>
      <c r="H238" s="209" t="s">
        <v>31</v>
      </c>
      <c r="I238" s="211"/>
      <c r="J238" s="208"/>
      <c r="K238" s="208"/>
      <c r="L238" s="212"/>
      <c r="M238" s="213"/>
      <c r="N238" s="214"/>
      <c r="O238" s="214"/>
      <c r="P238" s="214"/>
      <c r="Q238" s="214"/>
      <c r="R238" s="214"/>
      <c r="S238" s="214"/>
      <c r="T238" s="215"/>
      <c r="AT238" s="216" t="s">
        <v>210</v>
      </c>
      <c r="AU238" s="216" t="s">
        <v>85</v>
      </c>
      <c r="AV238" s="13" t="s">
        <v>83</v>
      </c>
      <c r="AW238" s="13" t="s">
        <v>38</v>
      </c>
      <c r="AX238" s="13" t="s">
        <v>76</v>
      </c>
      <c r="AY238" s="216" t="s">
        <v>152</v>
      </c>
    </row>
    <row r="239" spans="2:51" s="13" customFormat="1" ht="10.199999999999999">
      <c r="B239" s="207"/>
      <c r="C239" s="208"/>
      <c r="D239" s="188" t="s">
        <v>210</v>
      </c>
      <c r="E239" s="209" t="s">
        <v>31</v>
      </c>
      <c r="F239" s="210" t="s">
        <v>481</v>
      </c>
      <c r="G239" s="208"/>
      <c r="H239" s="209" t="s">
        <v>31</v>
      </c>
      <c r="I239" s="211"/>
      <c r="J239" s="208"/>
      <c r="K239" s="208"/>
      <c r="L239" s="212"/>
      <c r="M239" s="213"/>
      <c r="N239" s="214"/>
      <c r="O239" s="214"/>
      <c r="P239" s="214"/>
      <c r="Q239" s="214"/>
      <c r="R239" s="214"/>
      <c r="S239" s="214"/>
      <c r="T239" s="215"/>
      <c r="AT239" s="216" t="s">
        <v>210</v>
      </c>
      <c r="AU239" s="216" t="s">
        <v>85</v>
      </c>
      <c r="AV239" s="13" t="s">
        <v>83</v>
      </c>
      <c r="AW239" s="13" t="s">
        <v>38</v>
      </c>
      <c r="AX239" s="13" t="s">
        <v>76</v>
      </c>
      <c r="AY239" s="216" t="s">
        <v>152</v>
      </c>
    </row>
    <row r="240" spans="2:51" s="13" customFormat="1" ht="10.199999999999999">
      <c r="B240" s="207"/>
      <c r="C240" s="208"/>
      <c r="D240" s="188" t="s">
        <v>210</v>
      </c>
      <c r="E240" s="209" t="s">
        <v>31</v>
      </c>
      <c r="F240" s="210" t="s">
        <v>482</v>
      </c>
      <c r="G240" s="208"/>
      <c r="H240" s="209" t="s">
        <v>31</v>
      </c>
      <c r="I240" s="211"/>
      <c r="J240" s="208"/>
      <c r="K240" s="208"/>
      <c r="L240" s="212"/>
      <c r="M240" s="213"/>
      <c r="N240" s="214"/>
      <c r="O240" s="214"/>
      <c r="P240" s="214"/>
      <c r="Q240" s="214"/>
      <c r="R240" s="214"/>
      <c r="S240" s="214"/>
      <c r="T240" s="215"/>
      <c r="AT240" s="216" t="s">
        <v>210</v>
      </c>
      <c r="AU240" s="216" t="s">
        <v>85</v>
      </c>
      <c r="AV240" s="13" t="s">
        <v>83</v>
      </c>
      <c r="AW240" s="13" t="s">
        <v>38</v>
      </c>
      <c r="AX240" s="13" t="s">
        <v>76</v>
      </c>
      <c r="AY240" s="216" t="s">
        <v>152</v>
      </c>
    </row>
    <row r="241" spans="1:65" s="13" customFormat="1" ht="10.199999999999999">
      <c r="B241" s="207"/>
      <c r="C241" s="208"/>
      <c r="D241" s="188" t="s">
        <v>210</v>
      </c>
      <c r="E241" s="209" t="s">
        <v>31</v>
      </c>
      <c r="F241" s="210" t="s">
        <v>483</v>
      </c>
      <c r="G241" s="208"/>
      <c r="H241" s="209" t="s">
        <v>31</v>
      </c>
      <c r="I241" s="211"/>
      <c r="J241" s="208"/>
      <c r="K241" s="208"/>
      <c r="L241" s="212"/>
      <c r="M241" s="213"/>
      <c r="N241" s="214"/>
      <c r="O241" s="214"/>
      <c r="P241" s="214"/>
      <c r="Q241" s="214"/>
      <c r="R241" s="214"/>
      <c r="S241" s="214"/>
      <c r="T241" s="215"/>
      <c r="AT241" s="216" t="s">
        <v>210</v>
      </c>
      <c r="AU241" s="216" t="s">
        <v>85</v>
      </c>
      <c r="AV241" s="13" t="s">
        <v>83</v>
      </c>
      <c r="AW241" s="13" t="s">
        <v>38</v>
      </c>
      <c r="AX241" s="13" t="s">
        <v>76</v>
      </c>
      <c r="AY241" s="216" t="s">
        <v>152</v>
      </c>
    </row>
    <row r="242" spans="1:65" s="13" customFormat="1" ht="10.199999999999999">
      <c r="B242" s="207"/>
      <c r="C242" s="208"/>
      <c r="D242" s="188" t="s">
        <v>210</v>
      </c>
      <c r="E242" s="209" t="s">
        <v>31</v>
      </c>
      <c r="F242" s="210" t="s">
        <v>484</v>
      </c>
      <c r="G242" s="208"/>
      <c r="H242" s="209" t="s">
        <v>31</v>
      </c>
      <c r="I242" s="211"/>
      <c r="J242" s="208"/>
      <c r="K242" s="208"/>
      <c r="L242" s="212"/>
      <c r="M242" s="213"/>
      <c r="N242" s="214"/>
      <c r="O242" s="214"/>
      <c r="P242" s="214"/>
      <c r="Q242" s="214"/>
      <c r="R242" s="214"/>
      <c r="S242" s="214"/>
      <c r="T242" s="215"/>
      <c r="AT242" s="216" t="s">
        <v>210</v>
      </c>
      <c r="AU242" s="216" t="s">
        <v>85</v>
      </c>
      <c r="AV242" s="13" t="s">
        <v>83</v>
      </c>
      <c r="AW242" s="13" t="s">
        <v>38</v>
      </c>
      <c r="AX242" s="13" t="s">
        <v>76</v>
      </c>
      <c r="AY242" s="216" t="s">
        <v>152</v>
      </c>
    </row>
    <row r="243" spans="1:65" s="13" customFormat="1" ht="10.199999999999999">
      <c r="B243" s="207"/>
      <c r="C243" s="208"/>
      <c r="D243" s="188" t="s">
        <v>210</v>
      </c>
      <c r="E243" s="209" t="s">
        <v>31</v>
      </c>
      <c r="F243" s="210" t="s">
        <v>485</v>
      </c>
      <c r="G243" s="208"/>
      <c r="H243" s="209" t="s">
        <v>31</v>
      </c>
      <c r="I243" s="211"/>
      <c r="J243" s="208"/>
      <c r="K243" s="208"/>
      <c r="L243" s="212"/>
      <c r="M243" s="213"/>
      <c r="N243" s="214"/>
      <c r="O243" s="214"/>
      <c r="P243" s="214"/>
      <c r="Q243" s="214"/>
      <c r="R243" s="214"/>
      <c r="S243" s="214"/>
      <c r="T243" s="215"/>
      <c r="AT243" s="216" t="s">
        <v>210</v>
      </c>
      <c r="AU243" s="216" t="s">
        <v>85</v>
      </c>
      <c r="AV243" s="13" t="s">
        <v>83</v>
      </c>
      <c r="AW243" s="13" t="s">
        <v>38</v>
      </c>
      <c r="AX243" s="13" t="s">
        <v>76</v>
      </c>
      <c r="AY243" s="216" t="s">
        <v>152</v>
      </c>
    </row>
    <row r="244" spans="1:65" s="14" customFormat="1" ht="10.199999999999999">
      <c r="B244" s="217"/>
      <c r="C244" s="218"/>
      <c r="D244" s="188" t="s">
        <v>210</v>
      </c>
      <c r="E244" s="219" t="s">
        <v>31</v>
      </c>
      <c r="F244" s="220" t="s">
        <v>293</v>
      </c>
      <c r="G244" s="218"/>
      <c r="H244" s="221">
        <v>1</v>
      </c>
      <c r="I244" s="222"/>
      <c r="J244" s="218"/>
      <c r="K244" s="218"/>
      <c r="L244" s="223"/>
      <c r="M244" s="224"/>
      <c r="N244" s="225"/>
      <c r="O244" s="225"/>
      <c r="P244" s="225"/>
      <c r="Q244" s="225"/>
      <c r="R244" s="225"/>
      <c r="S244" s="225"/>
      <c r="T244" s="226"/>
      <c r="AT244" s="227" t="s">
        <v>210</v>
      </c>
      <c r="AU244" s="227" t="s">
        <v>85</v>
      </c>
      <c r="AV244" s="14" t="s">
        <v>85</v>
      </c>
      <c r="AW244" s="14" t="s">
        <v>38</v>
      </c>
      <c r="AX244" s="14" t="s">
        <v>76</v>
      </c>
      <c r="AY244" s="227" t="s">
        <v>152</v>
      </c>
    </row>
    <row r="245" spans="1:65" s="15" customFormat="1" ht="10.199999999999999">
      <c r="B245" s="228"/>
      <c r="C245" s="229"/>
      <c r="D245" s="188" t="s">
        <v>210</v>
      </c>
      <c r="E245" s="230" t="s">
        <v>31</v>
      </c>
      <c r="F245" s="231" t="s">
        <v>223</v>
      </c>
      <c r="G245" s="229"/>
      <c r="H245" s="232">
        <v>1</v>
      </c>
      <c r="I245" s="233"/>
      <c r="J245" s="229"/>
      <c r="K245" s="229"/>
      <c r="L245" s="234"/>
      <c r="M245" s="235"/>
      <c r="N245" s="236"/>
      <c r="O245" s="236"/>
      <c r="P245" s="236"/>
      <c r="Q245" s="236"/>
      <c r="R245" s="236"/>
      <c r="S245" s="236"/>
      <c r="T245" s="237"/>
      <c r="AT245" s="238" t="s">
        <v>210</v>
      </c>
      <c r="AU245" s="238" t="s">
        <v>85</v>
      </c>
      <c r="AV245" s="15" t="s">
        <v>157</v>
      </c>
      <c r="AW245" s="15" t="s">
        <v>38</v>
      </c>
      <c r="AX245" s="15" t="s">
        <v>83</v>
      </c>
      <c r="AY245" s="238" t="s">
        <v>152</v>
      </c>
    </row>
    <row r="246" spans="1:65" s="2" customFormat="1" ht="16.5" customHeight="1">
      <c r="A246" s="38"/>
      <c r="B246" s="39"/>
      <c r="C246" s="175" t="s">
        <v>8</v>
      </c>
      <c r="D246" s="175" t="s">
        <v>153</v>
      </c>
      <c r="E246" s="176" t="s">
        <v>299</v>
      </c>
      <c r="F246" s="177" t="s">
        <v>300</v>
      </c>
      <c r="G246" s="178" t="s">
        <v>262</v>
      </c>
      <c r="H246" s="179">
        <v>1</v>
      </c>
      <c r="I246" s="180"/>
      <c r="J246" s="181">
        <f>ROUND(I246*H246,2)</f>
        <v>0</v>
      </c>
      <c r="K246" s="177" t="s">
        <v>31</v>
      </c>
      <c r="L246" s="43"/>
      <c r="M246" s="182" t="s">
        <v>31</v>
      </c>
      <c r="N246" s="183" t="s">
        <v>47</v>
      </c>
      <c r="O246" s="68"/>
      <c r="P246" s="184">
        <f>O246*H246</f>
        <v>0</v>
      </c>
      <c r="Q246" s="184">
        <v>0</v>
      </c>
      <c r="R246" s="184">
        <f>Q246*H246</f>
        <v>0</v>
      </c>
      <c r="S246" s="184">
        <v>0</v>
      </c>
      <c r="T246" s="185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186" t="s">
        <v>208</v>
      </c>
      <c r="AT246" s="186" t="s">
        <v>153</v>
      </c>
      <c r="AU246" s="186" t="s">
        <v>85</v>
      </c>
      <c r="AY246" s="20" t="s">
        <v>152</v>
      </c>
      <c r="BE246" s="187">
        <f>IF(N246="základní",J246,0)</f>
        <v>0</v>
      </c>
      <c r="BF246" s="187">
        <f>IF(N246="snížená",J246,0)</f>
        <v>0</v>
      </c>
      <c r="BG246" s="187">
        <f>IF(N246="zákl. přenesená",J246,0)</f>
        <v>0</v>
      </c>
      <c r="BH246" s="187">
        <f>IF(N246="sníž. přenesená",J246,0)</f>
        <v>0</v>
      </c>
      <c r="BI246" s="187">
        <f>IF(N246="nulová",J246,0)</f>
        <v>0</v>
      </c>
      <c r="BJ246" s="20" t="s">
        <v>83</v>
      </c>
      <c r="BK246" s="187">
        <f>ROUND(I246*H246,2)</f>
        <v>0</v>
      </c>
      <c r="BL246" s="20" t="s">
        <v>208</v>
      </c>
      <c r="BM246" s="186" t="s">
        <v>486</v>
      </c>
    </row>
    <row r="247" spans="1:65" s="13" customFormat="1" ht="20.399999999999999">
      <c r="B247" s="207"/>
      <c r="C247" s="208"/>
      <c r="D247" s="188" t="s">
        <v>210</v>
      </c>
      <c r="E247" s="209" t="s">
        <v>31</v>
      </c>
      <c r="F247" s="210" t="s">
        <v>211</v>
      </c>
      <c r="G247" s="208"/>
      <c r="H247" s="209" t="s">
        <v>31</v>
      </c>
      <c r="I247" s="211"/>
      <c r="J247" s="208"/>
      <c r="K247" s="208"/>
      <c r="L247" s="212"/>
      <c r="M247" s="213"/>
      <c r="N247" s="214"/>
      <c r="O247" s="214"/>
      <c r="P247" s="214"/>
      <c r="Q247" s="214"/>
      <c r="R247" s="214"/>
      <c r="S247" s="214"/>
      <c r="T247" s="215"/>
      <c r="AT247" s="216" t="s">
        <v>210</v>
      </c>
      <c r="AU247" s="216" t="s">
        <v>85</v>
      </c>
      <c r="AV247" s="13" t="s">
        <v>83</v>
      </c>
      <c r="AW247" s="13" t="s">
        <v>38</v>
      </c>
      <c r="AX247" s="13" t="s">
        <v>76</v>
      </c>
      <c r="AY247" s="216" t="s">
        <v>152</v>
      </c>
    </row>
    <row r="248" spans="1:65" s="13" customFormat="1" ht="10.199999999999999">
      <c r="B248" s="207"/>
      <c r="C248" s="208"/>
      <c r="D248" s="188" t="s">
        <v>210</v>
      </c>
      <c r="E248" s="209" t="s">
        <v>31</v>
      </c>
      <c r="F248" s="210" t="s">
        <v>212</v>
      </c>
      <c r="G248" s="208"/>
      <c r="H248" s="209" t="s">
        <v>31</v>
      </c>
      <c r="I248" s="211"/>
      <c r="J248" s="208"/>
      <c r="K248" s="208"/>
      <c r="L248" s="212"/>
      <c r="M248" s="213"/>
      <c r="N248" s="214"/>
      <c r="O248" s="214"/>
      <c r="P248" s="214"/>
      <c r="Q248" s="214"/>
      <c r="R248" s="214"/>
      <c r="S248" s="214"/>
      <c r="T248" s="215"/>
      <c r="AT248" s="216" t="s">
        <v>210</v>
      </c>
      <c r="AU248" s="216" t="s">
        <v>85</v>
      </c>
      <c r="AV248" s="13" t="s">
        <v>83</v>
      </c>
      <c r="AW248" s="13" t="s">
        <v>38</v>
      </c>
      <c r="AX248" s="13" t="s">
        <v>76</v>
      </c>
      <c r="AY248" s="216" t="s">
        <v>152</v>
      </c>
    </row>
    <row r="249" spans="1:65" s="13" customFormat="1" ht="10.199999999999999">
      <c r="B249" s="207"/>
      <c r="C249" s="208"/>
      <c r="D249" s="188" t="s">
        <v>210</v>
      </c>
      <c r="E249" s="209" t="s">
        <v>31</v>
      </c>
      <c r="F249" s="210" t="s">
        <v>421</v>
      </c>
      <c r="G249" s="208"/>
      <c r="H249" s="209" t="s">
        <v>31</v>
      </c>
      <c r="I249" s="211"/>
      <c r="J249" s="208"/>
      <c r="K249" s="208"/>
      <c r="L249" s="212"/>
      <c r="M249" s="213"/>
      <c r="N249" s="214"/>
      <c r="O249" s="214"/>
      <c r="P249" s="214"/>
      <c r="Q249" s="214"/>
      <c r="R249" s="214"/>
      <c r="S249" s="214"/>
      <c r="T249" s="215"/>
      <c r="AT249" s="216" t="s">
        <v>210</v>
      </c>
      <c r="AU249" s="216" t="s">
        <v>85</v>
      </c>
      <c r="AV249" s="13" t="s">
        <v>83</v>
      </c>
      <c r="AW249" s="13" t="s">
        <v>38</v>
      </c>
      <c r="AX249" s="13" t="s">
        <v>76</v>
      </c>
      <c r="AY249" s="216" t="s">
        <v>152</v>
      </c>
    </row>
    <row r="250" spans="1:65" s="13" customFormat="1" ht="10.199999999999999">
      <c r="B250" s="207"/>
      <c r="C250" s="208"/>
      <c r="D250" s="188" t="s">
        <v>210</v>
      </c>
      <c r="E250" s="209" t="s">
        <v>31</v>
      </c>
      <c r="F250" s="210" t="s">
        <v>422</v>
      </c>
      <c r="G250" s="208"/>
      <c r="H250" s="209" t="s">
        <v>31</v>
      </c>
      <c r="I250" s="211"/>
      <c r="J250" s="208"/>
      <c r="K250" s="208"/>
      <c r="L250" s="212"/>
      <c r="M250" s="213"/>
      <c r="N250" s="214"/>
      <c r="O250" s="214"/>
      <c r="P250" s="214"/>
      <c r="Q250" s="214"/>
      <c r="R250" s="214"/>
      <c r="S250" s="214"/>
      <c r="T250" s="215"/>
      <c r="AT250" s="216" t="s">
        <v>210</v>
      </c>
      <c r="AU250" s="216" t="s">
        <v>85</v>
      </c>
      <c r="AV250" s="13" t="s">
        <v>83</v>
      </c>
      <c r="AW250" s="13" t="s">
        <v>38</v>
      </c>
      <c r="AX250" s="13" t="s">
        <v>76</v>
      </c>
      <c r="AY250" s="216" t="s">
        <v>152</v>
      </c>
    </row>
    <row r="251" spans="1:65" s="13" customFormat="1" ht="10.199999999999999">
      <c r="B251" s="207"/>
      <c r="C251" s="208"/>
      <c r="D251" s="188" t="s">
        <v>210</v>
      </c>
      <c r="E251" s="209" t="s">
        <v>31</v>
      </c>
      <c r="F251" s="210" t="s">
        <v>423</v>
      </c>
      <c r="G251" s="208"/>
      <c r="H251" s="209" t="s">
        <v>31</v>
      </c>
      <c r="I251" s="211"/>
      <c r="J251" s="208"/>
      <c r="K251" s="208"/>
      <c r="L251" s="212"/>
      <c r="M251" s="213"/>
      <c r="N251" s="214"/>
      <c r="O251" s="214"/>
      <c r="P251" s="214"/>
      <c r="Q251" s="214"/>
      <c r="R251" s="214"/>
      <c r="S251" s="214"/>
      <c r="T251" s="215"/>
      <c r="AT251" s="216" t="s">
        <v>210</v>
      </c>
      <c r="AU251" s="216" t="s">
        <v>85</v>
      </c>
      <c r="AV251" s="13" t="s">
        <v>83</v>
      </c>
      <c r="AW251" s="13" t="s">
        <v>38</v>
      </c>
      <c r="AX251" s="13" t="s">
        <v>76</v>
      </c>
      <c r="AY251" s="216" t="s">
        <v>152</v>
      </c>
    </row>
    <row r="252" spans="1:65" s="13" customFormat="1" ht="10.199999999999999">
      <c r="B252" s="207"/>
      <c r="C252" s="208"/>
      <c r="D252" s="188" t="s">
        <v>210</v>
      </c>
      <c r="E252" s="209" t="s">
        <v>31</v>
      </c>
      <c r="F252" s="210" t="s">
        <v>424</v>
      </c>
      <c r="G252" s="208"/>
      <c r="H252" s="209" t="s">
        <v>31</v>
      </c>
      <c r="I252" s="211"/>
      <c r="J252" s="208"/>
      <c r="K252" s="208"/>
      <c r="L252" s="212"/>
      <c r="M252" s="213"/>
      <c r="N252" s="214"/>
      <c r="O252" s="214"/>
      <c r="P252" s="214"/>
      <c r="Q252" s="214"/>
      <c r="R252" s="214"/>
      <c r="S252" s="214"/>
      <c r="T252" s="215"/>
      <c r="AT252" s="216" t="s">
        <v>210</v>
      </c>
      <c r="AU252" s="216" t="s">
        <v>85</v>
      </c>
      <c r="AV252" s="13" t="s">
        <v>83</v>
      </c>
      <c r="AW252" s="13" t="s">
        <v>38</v>
      </c>
      <c r="AX252" s="13" t="s">
        <v>76</v>
      </c>
      <c r="AY252" s="216" t="s">
        <v>152</v>
      </c>
    </row>
    <row r="253" spans="1:65" s="13" customFormat="1" ht="10.199999999999999">
      <c r="B253" s="207"/>
      <c r="C253" s="208"/>
      <c r="D253" s="188" t="s">
        <v>210</v>
      </c>
      <c r="E253" s="209" t="s">
        <v>31</v>
      </c>
      <c r="F253" s="210" t="s">
        <v>425</v>
      </c>
      <c r="G253" s="208"/>
      <c r="H253" s="209" t="s">
        <v>31</v>
      </c>
      <c r="I253" s="211"/>
      <c r="J253" s="208"/>
      <c r="K253" s="208"/>
      <c r="L253" s="212"/>
      <c r="M253" s="213"/>
      <c r="N253" s="214"/>
      <c r="O253" s="214"/>
      <c r="P253" s="214"/>
      <c r="Q253" s="214"/>
      <c r="R253" s="214"/>
      <c r="S253" s="214"/>
      <c r="T253" s="215"/>
      <c r="AT253" s="216" t="s">
        <v>210</v>
      </c>
      <c r="AU253" s="216" t="s">
        <v>85</v>
      </c>
      <c r="AV253" s="13" t="s">
        <v>83</v>
      </c>
      <c r="AW253" s="13" t="s">
        <v>38</v>
      </c>
      <c r="AX253" s="13" t="s">
        <v>76</v>
      </c>
      <c r="AY253" s="216" t="s">
        <v>152</v>
      </c>
    </row>
    <row r="254" spans="1:65" s="13" customFormat="1" ht="10.199999999999999">
      <c r="B254" s="207"/>
      <c r="C254" s="208"/>
      <c r="D254" s="188" t="s">
        <v>210</v>
      </c>
      <c r="E254" s="209" t="s">
        <v>31</v>
      </c>
      <c r="F254" s="210" t="s">
        <v>426</v>
      </c>
      <c r="G254" s="208"/>
      <c r="H254" s="209" t="s">
        <v>31</v>
      </c>
      <c r="I254" s="211"/>
      <c r="J254" s="208"/>
      <c r="K254" s="208"/>
      <c r="L254" s="212"/>
      <c r="M254" s="213"/>
      <c r="N254" s="214"/>
      <c r="O254" s="214"/>
      <c r="P254" s="214"/>
      <c r="Q254" s="214"/>
      <c r="R254" s="214"/>
      <c r="S254" s="214"/>
      <c r="T254" s="215"/>
      <c r="AT254" s="216" t="s">
        <v>210</v>
      </c>
      <c r="AU254" s="216" t="s">
        <v>85</v>
      </c>
      <c r="AV254" s="13" t="s">
        <v>83</v>
      </c>
      <c r="AW254" s="13" t="s">
        <v>38</v>
      </c>
      <c r="AX254" s="13" t="s">
        <v>76</v>
      </c>
      <c r="AY254" s="216" t="s">
        <v>152</v>
      </c>
    </row>
    <row r="255" spans="1:65" s="13" customFormat="1" ht="10.199999999999999">
      <c r="B255" s="207"/>
      <c r="C255" s="208"/>
      <c r="D255" s="188" t="s">
        <v>210</v>
      </c>
      <c r="E255" s="209" t="s">
        <v>31</v>
      </c>
      <c r="F255" s="210" t="s">
        <v>466</v>
      </c>
      <c r="G255" s="208"/>
      <c r="H255" s="209" t="s">
        <v>31</v>
      </c>
      <c r="I255" s="211"/>
      <c r="J255" s="208"/>
      <c r="K255" s="208"/>
      <c r="L255" s="212"/>
      <c r="M255" s="213"/>
      <c r="N255" s="214"/>
      <c r="O255" s="214"/>
      <c r="P255" s="214"/>
      <c r="Q255" s="214"/>
      <c r="R255" s="214"/>
      <c r="S255" s="214"/>
      <c r="T255" s="215"/>
      <c r="AT255" s="216" t="s">
        <v>210</v>
      </c>
      <c r="AU255" s="216" t="s">
        <v>85</v>
      </c>
      <c r="AV255" s="13" t="s">
        <v>83</v>
      </c>
      <c r="AW255" s="13" t="s">
        <v>38</v>
      </c>
      <c r="AX255" s="13" t="s">
        <v>76</v>
      </c>
      <c r="AY255" s="216" t="s">
        <v>152</v>
      </c>
    </row>
    <row r="256" spans="1:65" s="13" customFormat="1" ht="10.199999999999999">
      <c r="B256" s="207"/>
      <c r="C256" s="208"/>
      <c r="D256" s="188" t="s">
        <v>210</v>
      </c>
      <c r="E256" s="209" t="s">
        <v>31</v>
      </c>
      <c r="F256" s="210" t="s">
        <v>467</v>
      </c>
      <c r="G256" s="208"/>
      <c r="H256" s="209" t="s">
        <v>31</v>
      </c>
      <c r="I256" s="211"/>
      <c r="J256" s="208"/>
      <c r="K256" s="208"/>
      <c r="L256" s="212"/>
      <c r="M256" s="213"/>
      <c r="N256" s="214"/>
      <c r="O256" s="214"/>
      <c r="P256" s="214"/>
      <c r="Q256" s="214"/>
      <c r="R256" s="214"/>
      <c r="S256" s="214"/>
      <c r="T256" s="215"/>
      <c r="AT256" s="216" t="s">
        <v>210</v>
      </c>
      <c r="AU256" s="216" t="s">
        <v>85</v>
      </c>
      <c r="AV256" s="13" t="s">
        <v>83</v>
      </c>
      <c r="AW256" s="13" t="s">
        <v>38</v>
      </c>
      <c r="AX256" s="13" t="s">
        <v>76</v>
      </c>
      <c r="AY256" s="216" t="s">
        <v>152</v>
      </c>
    </row>
    <row r="257" spans="2:51" s="13" customFormat="1" ht="10.199999999999999">
      <c r="B257" s="207"/>
      <c r="C257" s="208"/>
      <c r="D257" s="188" t="s">
        <v>210</v>
      </c>
      <c r="E257" s="209" t="s">
        <v>31</v>
      </c>
      <c r="F257" s="210" t="s">
        <v>468</v>
      </c>
      <c r="G257" s="208"/>
      <c r="H257" s="209" t="s">
        <v>31</v>
      </c>
      <c r="I257" s="211"/>
      <c r="J257" s="208"/>
      <c r="K257" s="208"/>
      <c r="L257" s="212"/>
      <c r="M257" s="213"/>
      <c r="N257" s="214"/>
      <c r="O257" s="214"/>
      <c r="P257" s="214"/>
      <c r="Q257" s="214"/>
      <c r="R257" s="214"/>
      <c r="S257" s="214"/>
      <c r="T257" s="215"/>
      <c r="AT257" s="216" t="s">
        <v>210</v>
      </c>
      <c r="AU257" s="216" t="s">
        <v>85</v>
      </c>
      <c r="AV257" s="13" t="s">
        <v>83</v>
      </c>
      <c r="AW257" s="13" t="s">
        <v>38</v>
      </c>
      <c r="AX257" s="13" t="s">
        <v>76</v>
      </c>
      <c r="AY257" s="216" t="s">
        <v>152</v>
      </c>
    </row>
    <row r="258" spans="2:51" s="13" customFormat="1" ht="10.199999999999999">
      <c r="B258" s="207"/>
      <c r="C258" s="208"/>
      <c r="D258" s="188" t="s">
        <v>210</v>
      </c>
      <c r="E258" s="209" t="s">
        <v>31</v>
      </c>
      <c r="F258" s="210" t="s">
        <v>469</v>
      </c>
      <c r="G258" s="208"/>
      <c r="H258" s="209" t="s">
        <v>31</v>
      </c>
      <c r="I258" s="211"/>
      <c r="J258" s="208"/>
      <c r="K258" s="208"/>
      <c r="L258" s="212"/>
      <c r="M258" s="213"/>
      <c r="N258" s="214"/>
      <c r="O258" s="214"/>
      <c r="P258" s="214"/>
      <c r="Q258" s="214"/>
      <c r="R258" s="214"/>
      <c r="S258" s="214"/>
      <c r="T258" s="215"/>
      <c r="AT258" s="216" t="s">
        <v>210</v>
      </c>
      <c r="AU258" s="216" t="s">
        <v>85</v>
      </c>
      <c r="AV258" s="13" t="s">
        <v>83</v>
      </c>
      <c r="AW258" s="13" t="s">
        <v>38</v>
      </c>
      <c r="AX258" s="13" t="s">
        <v>76</v>
      </c>
      <c r="AY258" s="216" t="s">
        <v>152</v>
      </c>
    </row>
    <row r="259" spans="2:51" s="13" customFormat="1" ht="10.199999999999999">
      <c r="B259" s="207"/>
      <c r="C259" s="208"/>
      <c r="D259" s="188" t="s">
        <v>210</v>
      </c>
      <c r="E259" s="209" t="s">
        <v>31</v>
      </c>
      <c r="F259" s="210" t="s">
        <v>470</v>
      </c>
      <c r="G259" s="208"/>
      <c r="H259" s="209" t="s">
        <v>31</v>
      </c>
      <c r="I259" s="211"/>
      <c r="J259" s="208"/>
      <c r="K259" s="208"/>
      <c r="L259" s="212"/>
      <c r="M259" s="213"/>
      <c r="N259" s="214"/>
      <c r="O259" s="214"/>
      <c r="P259" s="214"/>
      <c r="Q259" s="214"/>
      <c r="R259" s="214"/>
      <c r="S259" s="214"/>
      <c r="T259" s="215"/>
      <c r="AT259" s="216" t="s">
        <v>210</v>
      </c>
      <c r="AU259" s="216" t="s">
        <v>85</v>
      </c>
      <c r="AV259" s="13" t="s">
        <v>83</v>
      </c>
      <c r="AW259" s="13" t="s">
        <v>38</v>
      </c>
      <c r="AX259" s="13" t="s">
        <v>76</v>
      </c>
      <c r="AY259" s="216" t="s">
        <v>152</v>
      </c>
    </row>
    <row r="260" spans="2:51" s="13" customFormat="1" ht="10.199999999999999">
      <c r="B260" s="207"/>
      <c r="C260" s="208"/>
      <c r="D260" s="188" t="s">
        <v>210</v>
      </c>
      <c r="E260" s="209" t="s">
        <v>31</v>
      </c>
      <c r="F260" s="210" t="s">
        <v>471</v>
      </c>
      <c r="G260" s="208"/>
      <c r="H260" s="209" t="s">
        <v>31</v>
      </c>
      <c r="I260" s="211"/>
      <c r="J260" s="208"/>
      <c r="K260" s="208"/>
      <c r="L260" s="212"/>
      <c r="M260" s="213"/>
      <c r="N260" s="214"/>
      <c r="O260" s="214"/>
      <c r="P260" s="214"/>
      <c r="Q260" s="214"/>
      <c r="R260" s="214"/>
      <c r="S260" s="214"/>
      <c r="T260" s="215"/>
      <c r="AT260" s="216" t="s">
        <v>210</v>
      </c>
      <c r="AU260" s="216" t="s">
        <v>85</v>
      </c>
      <c r="AV260" s="13" t="s">
        <v>83</v>
      </c>
      <c r="AW260" s="13" t="s">
        <v>38</v>
      </c>
      <c r="AX260" s="13" t="s">
        <v>76</v>
      </c>
      <c r="AY260" s="216" t="s">
        <v>152</v>
      </c>
    </row>
    <row r="261" spans="2:51" s="13" customFormat="1" ht="10.199999999999999">
      <c r="B261" s="207"/>
      <c r="C261" s="208"/>
      <c r="D261" s="188" t="s">
        <v>210</v>
      </c>
      <c r="E261" s="209" t="s">
        <v>31</v>
      </c>
      <c r="F261" s="210" t="s">
        <v>472</v>
      </c>
      <c r="G261" s="208"/>
      <c r="H261" s="209" t="s">
        <v>31</v>
      </c>
      <c r="I261" s="211"/>
      <c r="J261" s="208"/>
      <c r="K261" s="208"/>
      <c r="L261" s="212"/>
      <c r="M261" s="213"/>
      <c r="N261" s="214"/>
      <c r="O261" s="214"/>
      <c r="P261" s="214"/>
      <c r="Q261" s="214"/>
      <c r="R261" s="214"/>
      <c r="S261" s="214"/>
      <c r="T261" s="215"/>
      <c r="AT261" s="216" t="s">
        <v>210</v>
      </c>
      <c r="AU261" s="216" t="s">
        <v>85</v>
      </c>
      <c r="AV261" s="13" t="s">
        <v>83</v>
      </c>
      <c r="AW261" s="13" t="s">
        <v>38</v>
      </c>
      <c r="AX261" s="13" t="s">
        <v>76</v>
      </c>
      <c r="AY261" s="216" t="s">
        <v>152</v>
      </c>
    </row>
    <row r="262" spans="2:51" s="13" customFormat="1" ht="10.199999999999999">
      <c r="B262" s="207"/>
      <c r="C262" s="208"/>
      <c r="D262" s="188" t="s">
        <v>210</v>
      </c>
      <c r="E262" s="209" t="s">
        <v>31</v>
      </c>
      <c r="F262" s="210" t="s">
        <v>473</v>
      </c>
      <c r="G262" s="208"/>
      <c r="H262" s="209" t="s">
        <v>31</v>
      </c>
      <c r="I262" s="211"/>
      <c r="J262" s="208"/>
      <c r="K262" s="208"/>
      <c r="L262" s="212"/>
      <c r="M262" s="213"/>
      <c r="N262" s="214"/>
      <c r="O262" s="214"/>
      <c r="P262" s="214"/>
      <c r="Q262" s="214"/>
      <c r="R262" s="214"/>
      <c r="S262" s="214"/>
      <c r="T262" s="215"/>
      <c r="AT262" s="216" t="s">
        <v>210</v>
      </c>
      <c r="AU262" s="216" t="s">
        <v>85</v>
      </c>
      <c r="AV262" s="13" t="s">
        <v>83</v>
      </c>
      <c r="AW262" s="13" t="s">
        <v>38</v>
      </c>
      <c r="AX262" s="13" t="s">
        <v>76</v>
      </c>
      <c r="AY262" s="216" t="s">
        <v>152</v>
      </c>
    </row>
    <row r="263" spans="2:51" s="13" customFormat="1" ht="10.199999999999999">
      <c r="B263" s="207"/>
      <c r="C263" s="208"/>
      <c r="D263" s="188" t="s">
        <v>210</v>
      </c>
      <c r="E263" s="209" t="s">
        <v>31</v>
      </c>
      <c r="F263" s="210" t="s">
        <v>474</v>
      </c>
      <c r="G263" s="208"/>
      <c r="H263" s="209" t="s">
        <v>31</v>
      </c>
      <c r="I263" s="211"/>
      <c r="J263" s="208"/>
      <c r="K263" s="208"/>
      <c r="L263" s="212"/>
      <c r="M263" s="213"/>
      <c r="N263" s="214"/>
      <c r="O263" s="214"/>
      <c r="P263" s="214"/>
      <c r="Q263" s="214"/>
      <c r="R263" s="214"/>
      <c r="S263" s="214"/>
      <c r="T263" s="215"/>
      <c r="AT263" s="216" t="s">
        <v>210</v>
      </c>
      <c r="AU263" s="216" t="s">
        <v>85</v>
      </c>
      <c r="AV263" s="13" t="s">
        <v>83</v>
      </c>
      <c r="AW263" s="13" t="s">
        <v>38</v>
      </c>
      <c r="AX263" s="13" t="s">
        <v>76</v>
      </c>
      <c r="AY263" s="216" t="s">
        <v>152</v>
      </c>
    </row>
    <row r="264" spans="2:51" s="13" customFormat="1" ht="10.199999999999999">
      <c r="B264" s="207"/>
      <c r="C264" s="208"/>
      <c r="D264" s="188" t="s">
        <v>210</v>
      </c>
      <c r="E264" s="209" t="s">
        <v>31</v>
      </c>
      <c r="F264" s="210" t="s">
        <v>475</v>
      </c>
      <c r="G264" s="208"/>
      <c r="H264" s="209" t="s">
        <v>31</v>
      </c>
      <c r="I264" s="211"/>
      <c r="J264" s="208"/>
      <c r="K264" s="208"/>
      <c r="L264" s="212"/>
      <c r="M264" s="213"/>
      <c r="N264" s="214"/>
      <c r="O264" s="214"/>
      <c r="P264" s="214"/>
      <c r="Q264" s="214"/>
      <c r="R264" s="214"/>
      <c r="S264" s="214"/>
      <c r="T264" s="215"/>
      <c r="AT264" s="216" t="s">
        <v>210</v>
      </c>
      <c r="AU264" s="216" t="s">
        <v>85</v>
      </c>
      <c r="AV264" s="13" t="s">
        <v>83</v>
      </c>
      <c r="AW264" s="13" t="s">
        <v>38</v>
      </c>
      <c r="AX264" s="13" t="s">
        <v>76</v>
      </c>
      <c r="AY264" s="216" t="s">
        <v>152</v>
      </c>
    </row>
    <row r="265" spans="2:51" s="13" customFormat="1" ht="10.199999999999999">
      <c r="B265" s="207"/>
      <c r="C265" s="208"/>
      <c r="D265" s="188" t="s">
        <v>210</v>
      </c>
      <c r="E265" s="209" t="s">
        <v>31</v>
      </c>
      <c r="F265" s="210" t="s">
        <v>476</v>
      </c>
      <c r="G265" s="208"/>
      <c r="H265" s="209" t="s">
        <v>31</v>
      </c>
      <c r="I265" s="211"/>
      <c r="J265" s="208"/>
      <c r="K265" s="208"/>
      <c r="L265" s="212"/>
      <c r="M265" s="213"/>
      <c r="N265" s="214"/>
      <c r="O265" s="214"/>
      <c r="P265" s="214"/>
      <c r="Q265" s="214"/>
      <c r="R265" s="214"/>
      <c r="S265" s="214"/>
      <c r="T265" s="215"/>
      <c r="AT265" s="216" t="s">
        <v>210</v>
      </c>
      <c r="AU265" s="216" t="s">
        <v>85</v>
      </c>
      <c r="AV265" s="13" t="s">
        <v>83</v>
      </c>
      <c r="AW265" s="13" t="s">
        <v>38</v>
      </c>
      <c r="AX265" s="13" t="s">
        <v>76</v>
      </c>
      <c r="AY265" s="216" t="s">
        <v>152</v>
      </c>
    </row>
    <row r="266" spans="2:51" s="13" customFormat="1" ht="10.199999999999999">
      <c r="B266" s="207"/>
      <c r="C266" s="208"/>
      <c r="D266" s="188" t="s">
        <v>210</v>
      </c>
      <c r="E266" s="209" t="s">
        <v>31</v>
      </c>
      <c r="F266" s="210" t="s">
        <v>477</v>
      </c>
      <c r="G266" s="208"/>
      <c r="H266" s="209" t="s">
        <v>31</v>
      </c>
      <c r="I266" s="211"/>
      <c r="J266" s="208"/>
      <c r="K266" s="208"/>
      <c r="L266" s="212"/>
      <c r="M266" s="213"/>
      <c r="N266" s="214"/>
      <c r="O266" s="214"/>
      <c r="P266" s="214"/>
      <c r="Q266" s="214"/>
      <c r="R266" s="214"/>
      <c r="S266" s="214"/>
      <c r="T266" s="215"/>
      <c r="AT266" s="216" t="s">
        <v>210</v>
      </c>
      <c r="AU266" s="216" t="s">
        <v>85</v>
      </c>
      <c r="AV266" s="13" t="s">
        <v>83</v>
      </c>
      <c r="AW266" s="13" t="s">
        <v>38</v>
      </c>
      <c r="AX266" s="13" t="s">
        <v>76</v>
      </c>
      <c r="AY266" s="216" t="s">
        <v>152</v>
      </c>
    </row>
    <row r="267" spans="2:51" s="13" customFormat="1" ht="10.199999999999999">
      <c r="B267" s="207"/>
      <c r="C267" s="208"/>
      <c r="D267" s="188" t="s">
        <v>210</v>
      </c>
      <c r="E267" s="209" t="s">
        <v>31</v>
      </c>
      <c r="F267" s="210" t="s">
        <v>478</v>
      </c>
      <c r="G267" s="208"/>
      <c r="H267" s="209" t="s">
        <v>31</v>
      </c>
      <c r="I267" s="211"/>
      <c r="J267" s="208"/>
      <c r="K267" s="208"/>
      <c r="L267" s="212"/>
      <c r="M267" s="213"/>
      <c r="N267" s="214"/>
      <c r="O267" s="214"/>
      <c r="P267" s="214"/>
      <c r="Q267" s="214"/>
      <c r="R267" s="214"/>
      <c r="S267" s="214"/>
      <c r="T267" s="215"/>
      <c r="AT267" s="216" t="s">
        <v>210</v>
      </c>
      <c r="AU267" s="216" t="s">
        <v>85</v>
      </c>
      <c r="AV267" s="13" t="s">
        <v>83</v>
      </c>
      <c r="AW267" s="13" t="s">
        <v>38</v>
      </c>
      <c r="AX267" s="13" t="s">
        <v>76</v>
      </c>
      <c r="AY267" s="216" t="s">
        <v>152</v>
      </c>
    </row>
    <row r="268" spans="2:51" s="13" customFormat="1" ht="10.199999999999999">
      <c r="B268" s="207"/>
      <c r="C268" s="208"/>
      <c r="D268" s="188" t="s">
        <v>210</v>
      </c>
      <c r="E268" s="209" t="s">
        <v>31</v>
      </c>
      <c r="F268" s="210" t="s">
        <v>479</v>
      </c>
      <c r="G268" s="208"/>
      <c r="H268" s="209" t="s">
        <v>31</v>
      </c>
      <c r="I268" s="211"/>
      <c r="J268" s="208"/>
      <c r="K268" s="208"/>
      <c r="L268" s="212"/>
      <c r="M268" s="213"/>
      <c r="N268" s="214"/>
      <c r="O268" s="214"/>
      <c r="P268" s="214"/>
      <c r="Q268" s="214"/>
      <c r="R268" s="214"/>
      <c r="S268" s="214"/>
      <c r="T268" s="215"/>
      <c r="AT268" s="216" t="s">
        <v>210</v>
      </c>
      <c r="AU268" s="216" t="s">
        <v>85</v>
      </c>
      <c r="AV268" s="13" t="s">
        <v>83</v>
      </c>
      <c r="AW268" s="13" t="s">
        <v>38</v>
      </c>
      <c r="AX268" s="13" t="s">
        <v>76</v>
      </c>
      <c r="AY268" s="216" t="s">
        <v>152</v>
      </c>
    </row>
    <row r="269" spans="2:51" s="13" customFormat="1" ht="10.199999999999999">
      <c r="B269" s="207"/>
      <c r="C269" s="208"/>
      <c r="D269" s="188" t="s">
        <v>210</v>
      </c>
      <c r="E269" s="209" t="s">
        <v>31</v>
      </c>
      <c r="F269" s="210" t="s">
        <v>480</v>
      </c>
      <c r="G269" s="208"/>
      <c r="H269" s="209" t="s">
        <v>31</v>
      </c>
      <c r="I269" s="211"/>
      <c r="J269" s="208"/>
      <c r="K269" s="208"/>
      <c r="L269" s="212"/>
      <c r="M269" s="213"/>
      <c r="N269" s="214"/>
      <c r="O269" s="214"/>
      <c r="P269" s="214"/>
      <c r="Q269" s="214"/>
      <c r="R269" s="214"/>
      <c r="S269" s="214"/>
      <c r="T269" s="215"/>
      <c r="AT269" s="216" t="s">
        <v>210</v>
      </c>
      <c r="AU269" s="216" t="s">
        <v>85</v>
      </c>
      <c r="AV269" s="13" t="s">
        <v>83</v>
      </c>
      <c r="AW269" s="13" t="s">
        <v>38</v>
      </c>
      <c r="AX269" s="13" t="s">
        <v>76</v>
      </c>
      <c r="AY269" s="216" t="s">
        <v>152</v>
      </c>
    </row>
    <row r="270" spans="2:51" s="13" customFormat="1" ht="10.199999999999999">
      <c r="B270" s="207"/>
      <c r="C270" s="208"/>
      <c r="D270" s="188" t="s">
        <v>210</v>
      </c>
      <c r="E270" s="209" t="s">
        <v>31</v>
      </c>
      <c r="F270" s="210" t="s">
        <v>481</v>
      </c>
      <c r="G270" s="208"/>
      <c r="H270" s="209" t="s">
        <v>31</v>
      </c>
      <c r="I270" s="211"/>
      <c r="J270" s="208"/>
      <c r="K270" s="208"/>
      <c r="L270" s="212"/>
      <c r="M270" s="213"/>
      <c r="N270" s="214"/>
      <c r="O270" s="214"/>
      <c r="P270" s="214"/>
      <c r="Q270" s="214"/>
      <c r="R270" s="214"/>
      <c r="S270" s="214"/>
      <c r="T270" s="215"/>
      <c r="AT270" s="216" t="s">
        <v>210</v>
      </c>
      <c r="AU270" s="216" t="s">
        <v>85</v>
      </c>
      <c r="AV270" s="13" t="s">
        <v>83</v>
      </c>
      <c r="AW270" s="13" t="s">
        <v>38</v>
      </c>
      <c r="AX270" s="13" t="s">
        <v>76</v>
      </c>
      <c r="AY270" s="216" t="s">
        <v>152</v>
      </c>
    </row>
    <row r="271" spans="2:51" s="13" customFormat="1" ht="10.199999999999999">
      <c r="B271" s="207"/>
      <c r="C271" s="208"/>
      <c r="D271" s="188" t="s">
        <v>210</v>
      </c>
      <c r="E271" s="209" t="s">
        <v>31</v>
      </c>
      <c r="F271" s="210" t="s">
        <v>482</v>
      </c>
      <c r="G271" s="208"/>
      <c r="H271" s="209" t="s">
        <v>31</v>
      </c>
      <c r="I271" s="211"/>
      <c r="J271" s="208"/>
      <c r="K271" s="208"/>
      <c r="L271" s="212"/>
      <c r="M271" s="213"/>
      <c r="N271" s="214"/>
      <c r="O271" s="214"/>
      <c r="P271" s="214"/>
      <c r="Q271" s="214"/>
      <c r="R271" s="214"/>
      <c r="S271" s="214"/>
      <c r="T271" s="215"/>
      <c r="AT271" s="216" t="s">
        <v>210</v>
      </c>
      <c r="AU271" s="216" t="s">
        <v>85</v>
      </c>
      <c r="AV271" s="13" t="s">
        <v>83</v>
      </c>
      <c r="AW271" s="13" t="s">
        <v>38</v>
      </c>
      <c r="AX271" s="13" t="s">
        <v>76</v>
      </c>
      <c r="AY271" s="216" t="s">
        <v>152</v>
      </c>
    </row>
    <row r="272" spans="2:51" s="13" customFormat="1" ht="10.199999999999999">
      <c r="B272" s="207"/>
      <c r="C272" s="208"/>
      <c r="D272" s="188" t="s">
        <v>210</v>
      </c>
      <c r="E272" s="209" t="s">
        <v>31</v>
      </c>
      <c r="F272" s="210" t="s">
        <v>483</v>
      </c>
      <c r="G272" s="208"/>
      <c r="H272" s="209" t="s">
        <v>31</v>
      </c>
      <c r="I272" s="211"/>
      <c r="J272" s="208"/>
      <c r="K272" s="208"/>
      <c r="L272" s="212"/>
      <c r="M272" s="213"/>
      <c r="N272" s="214"/>
      <c r="O272" s="214"/>
      <c r="P272" s="214"/>
      <c r="Q272" s="214"/>
      <c r="R272" s="214"/>
      <c r="S272" s="214"/>
      <c r="T272" s="215"/>
      <c r="AT272" s="216" t="s">
        <v>210</v>
      </c>
      <c r="AU272" s="216" t="s">
        <v>85</v>
      </c>
      <c r="AV272" s="13" t="s">
        <v>83</v>
      </c>
      <c r="AW272" s="13" t="s">
        <v>38</v>
      </c>
      <c r="AX272" s="13" t="s">
        <v>76</v>
      </c>
      <c r="AY272" s="216" t="s">
        <v>152</v>
      </c>
    </row>
    <row r="273" spans="1:65" s="13" customFormat="1" ht="10.199999999999999">
      <c r="B273" s="207"/>
      <c r="C273" s="208"/>
      <c r="D273" s="188" t="s">
        <v>210</v>
      </c>
      <c r="E273" s="209" t="s">
        <v>31</v>
      </c>
      <c r="F273" s="210" t="s">
        <v>484</v>
      </c>
      <c r="G273" s="208"/>
      <c r="H273" s="209" t="s">
        <v>31</v>
      </c>
      <c r="I273" s="211"/>
      <c r="J273" s="208"/>
      <c r="K273" s="208"/>
      <c r="L273" s="212"/>
      <c r="M273" s="213"/>
      <c r="N273" s="214"/>
      <c r="O273" s="214"/>
      <c r="P273" s="214"/>
      <c r="Q273" s="214"/>
      <c r="R273" s="214"/>
      <c r="S273" s="214"/>
      <c r="T273" s="215"/>
      <c r="AT273" s="216" t="s">
        <v>210</v>
      </c>
      <c r="AU273" s="216" t="s">
        <v>85</v>
      </c>
      <c r="AV273" s="13" t="s">
        <v>83</v>
      </c>
      <c r="AW273" s="13" t="s">
        <v>38</v>
      </c>
      <c r="AX273" s="13" t="s">
        <v>76</v>
      </c>
      <c r="AY273" s="216" t="s">
        <v>152</v>
      </c>
    </row>
    <row r="274" spans="1:65" s="13" customFormat="1" ht="10.199999999999999">
      <c r="B274" s="207"/>
      <c r="C274" s="208"/>
      <c r="D274" s="188" t="s">
        <v>210</v>
      </c>
      <c r="E274" s="209" t="s">
        <v>31</v>
      </c>
      <c r="F274" s="210" t="s">
        <v>485</v>
      </c>
      <c r="G274" s="208"/>
      <c r="H274" s="209" t="s">
        <v>31</v>
      </c>
      <c r="I274" s="211"/>
      <c r="J274" s="208"/>
      <c r="K274" s="208"/>
      <c r="L274" s="212"/>
      <c r="M274" s="213"/>
      <c r="N274" s="214"/>
      <c r="O274" s="214"/>
      <c r="P274" s="214"/>
      <c r="Q274" s="214"/>
      <c r="R274" s="214"/>
      <c r="S274" s="214"/>
      <c r="T274" s="215"/>
      <c r="AT274" s="216" t="s">
        <v>210</v>
      </c>
      <c r="AU274" s="216" t="s">
        <v>85</v>
      </c>
      <c r="AV274" s="13" t="s">
        <v>83</v>
      </c>
      <c r="AW274" s="13" t="s">
        <v>38</v>
      </c>
      <c r="AX274" s="13" t="s">
        <v>76</v>
      </c>
      <c r="AY274" s="216" t="s">
        <v>152</v>
      </c>
    </row>
    <row r="275" spans="1:65" s="14" customFormat="1" ht="10.199999999999999">
      <c r="B275" s="217"/>
      <c r="C275" s="218"/>
      <c r="D275" s="188" t="s">
        <v>210</v>
      </c>
      <c r="E275" s="219" t="s">
        <v>31</v>
      </c>
      <c r="F275" s="220" t="s">
        <v>293</v>
      </c>
      <c r="G275" s="218"/>
      <c r="H275" s="221">
        <v>1</v>
      </c>
      <c r="I275" s="222"/>
      <c r="J275" s="218"/>
      <c r="K275" s="218"/>
      <c r="L275" s="223"/>
      <c r="M275" s="224"/>
      <c r="N275" s="225"/>
      <c r="O275" s="225"/>
      <c r="P275" s="225"/>
      <c r="Q275" s="225"/>
      <c r="R275" s="225"/>
      <c r="S275" s="225"/>
      <c r="T275" s="226"/>
      <c r="AT275" s="227" t="s">
        <v>210</v>
      </c>
      <c r="AU275" s="227" t="s">
        <v>85</v>
      </c>
      <c r="AV275" s="14" t="s">
        <v>85</v>
      </c>
      <c r="AW275" s="14" t="s">
        <v>38</v>
      </c>
      <c r="AX275" s="14" t="s">
        <v>76</v>
      </c>
      <c r="AY275" s="227" t="s">
        <v>152</v>
      </c>
    </row>
    <row r="276" spans="1:65" s="15" customFormat="1" ht="10.199999999999999">
      <c r="B276" s="228"/>
      <c r="C276" s="229"/>
      <c r="D276" s="188" t="s">
        <v>210</v>
      </c>
      <c r="E276" s="230" t="s">
        <v>31</v>
      </c>
      <c r="F276" s="231" t="s">
        <v>223</v>
      </c>
      <c r="G276" s="229"/>
      <c r="H276" s="232">
        <v>1</v>
      </c>
      <c r="I276" s="233"/>
      <c r="J276" s="229"/>
      <c r="K276" s="229"/>
      <c r="L276" s="234"/>
      <c r="M276" s="235"/>
      <c r="N276" s="236"/>
      <c r="O276" s="236"/>
      <c r="P276" s="236"/>
      <c r="Q276" s="236"/>
      <c r="R276" s="236"/>
      <c r="S276" s="236"/>
      <c r="T276" s="237"/>
      <c r="AT276" s="238" t="s">
        <v>210</v>
      </c>
      <c r="AU276" s="238" t="s">
        <v>85</v>
      </c>
      <c r="AV276" s="15" t="s">
        <v>157</v>
      </c>
      <c r="AW276" s="15" t="s">
        <v>38</v>
      </c>
      <c r="AX276" s="15" t="s">
        <v>83</v>
      </c>
      <c r="AY276" s="238" t="s">
        <v>152</v>
      </c>
    </row>
    <row r="277" spans="1:65" s="2" customFormat="1" ht="16.5" customHeight="1">
      <c r="A277" s="38"/>
      <c r="B277" s="39"/>
      <c r="C277" s="239" t="s">
        <v>278</v>
      </c>
      <c r="D277" s="239" t="s">
        <v>224</v>
      </c>
      <c r="E277" s="240" t="s">
        <v>487</v>
      </c>
      <c r="F277" s="241" t="s">
        <v>488</v>
      </c>
      <c r="G277" s="242" t="s">
        <v>262</v>
      </c>
      <c r="H277" s="243">
        <v>4</v>
      </c>
      <c r="I277" s="244"/>
      <c r="J277" s="245">
        <f>ROUND(I277*H277,2)</f>
        <v>0</v>
      </c>
      <c r="K277" s="241" t="s">
        <v>31</v>
      </c>
      <c r="L277" s="246"/>
      <c r="M277" s="247" t="s">
        <v>31</v>
      </c>
      <c r="N277" s="248" t="s">
        <v>47</v>
      </c>
      <c r="O277" s="68"/>
      <c r="P277" s="184">
        <f>O277*H277</f>
        <v>0</v>
      </c>
      <c r="Q277" s="184">
        <v>0</v>
      </c>
      <c r="R277" s="184">
        <f>Q277*H277</f>
        <v>0</v>
      </c>
      <c r="S277" s="184">
        <v>0</v>
      </c>
      <c r="T277" s="185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186" t="s">
        <v>227</v>
      </c>
      <c r="AT277" s="186" t="s">
        <v>224</v>
      </c>
      <c r="AU277" s="186" t="s">
        <v>85</v>
      </c>
      <c r="AY277" s="20" t="s">
        <v>152</v>
      </c>
      <c r="BE277" s="187">
        <f>IF(N277="základní",J277,0)</f>
        <v>0</v>
      </c>
      <c r="BF277" s="187">
        <f>IF(N277="snížená",J277,0)</f>
        <v>0</v>
      </c>
      <c r="BG277" s="187">
        <f>IF(N277="zákl. přenesená",J277,0)</f>
        <v>0</v>
      </c>
      <c r="BH277" s="187">
        <f>IF(N277="sníž. přenesená",J277,0)</f>
        <v>0</v>
      </c>
      <c r="BI277" s="187">
        <f>IF(N277="nulová",J277,0)</f>
        <v>0</v>
      </c>
      <c r="BJ277" s="20" t="s">
        <v>83</v>
      </c>
      <c r="BK277" s="187">
        <f>ROUND(I277*H277,2)</f>
        <v>0</v>
      </c>
      <c r="BL277" s="20" t="s">
        <v>208</v>
      </c>
      <c r="BM277" s="186" t="s">
        <v>489</v>
      </c>
    </row>
    <row r="278" spans="1:65" s="13" customFormat="1" ht="10.199999999999999">
      <c r="B278" s="207"/>
      <c r="C278" s="208"/>
      <c r="D278" s="188" t="s">
        <v>210</v>
      </c>
      <c r="E278" s="209" t="s">
        <v>31</v>
      </c>
      <c r="F278" s="210" t="s">
        <v>490</v>
      </c>
      <c r="G278" s="208"/>
      <c r="H278" s="209" t="s">
        <v>31</v>
      </c>
      <c r="I278" s="211"/>
      <c r="J278" s="208"/>
      <c r="K278" s="208"/>
      <c r="L278" s="212"/>
      <c r="M278" s="213"/>
      <c r="N278" s="214"/>
      <c r="O278" s="214"/>
      <c r="P278" s="214"/>
      <c r="Q278" s="214"/>
      <c r="R278" s="214"/>
      <c r="S278" s="214"/>
      <c r="T278" s="215"/>
      <c r="AT278" s="216" t="s">
        <v>210</v>
      </c>
      <c r="AU278" s="216" t="s">
        <v>85</v>
      </c>
      <c r="AV278" s="13" t="s">
        <v>83</v>
      </c>
      <c r="AW278" s="13" t="s">
        <v>38</v>
      </c>
      <c r="AX278" s="13" t="s">
        <v>76</v>
      </c>
      <c r="AY278" s="216" t="s">
        <v>152</v>
      </c>
    </row>
    <row r="279" spans="1:65" s="13" customFormat="1" ht="10.199999999999999">
      <c r="B279" s="207"/>
      <c r="C279" s="208"/>
      <c r="D279" s="188" t="s">
        <v>210</v>
      </c>
      <c r="E279" s="209" t="s">
        <v>31</v>
      </c>
      <c r="F279" s="210" t="s">
        <v>421</v>
      </c>
      <c r="G279" s="208"/>
      <c r="H279" s="209" t="s">
        <v>31</v>
      </c>
      <c r="I279" s="211"/>
      <c r="J279" s="208"/>
      <c r="K279" s="208"/>
      <c r="L279" s="212"/>
      <c r="M279" s="213"/>
      <c r="N279" s="214"/>
      <c r="O279" s="214"/>
      <c r="P279" s="214"/>
      <c r="Q279" s="214"/>
      <c r="R279" s="214"/>
      <c r="S279" s="214"/>
      <c r="T279" s="215"/>
      <c r="AT279" s="216" t="s">
        <v>210</v>
      </c>
      <c r="AU279" s="216" t="s">
        <v>85</v>
      </c>
      <c r="AV279" s="13" t="s">
        <v>83</v>
      </c>
      <c r="AW279" s="13" t="s">
        <v>38</v>
      </c>
      <c r="AX279" s="13" t="s">
        <v>76</v>
      </c>
      <c r="AY279" s="216" t="s">
        <v>152</v>
      </c>
    </row>
    <row r="280" spans="1:65" s="13" customFormat="1" ht="10.199999999999999">
      <c r="B280" s="207"/>
      <c r="C280" s="208"/>
      <c r="D280" s="188" t="s">
        <v>210</v>
      </c>
      <c r="E280" s="209" t="s">
        <v>31</v>
      </c>
      <c r="F280" s="210" t="s">
        <v>422</v>
      </c>
      <c r="G280" s="208"/>
      <c r="H280" s="209" t="s">
        <v>31</v>
      </c>
      <c r="I280" s="211"/>
      <c r="J280" s="208"/>
      <c r="K280" s="208"/>
      <c r="L280" s="212"/>
      <c r="M280" s="213"/>
      <c r="N280" s="214"/>
      <c r="O280" s="214"/>
      <c r="P280" s="214"/>
      <c r="Q280" s="214"/>
      <c r="R280" s="214"/>
      <c r="S280" s="214"/>
      <c r="T280" s="215"/>
      <c r="AT280" s="216" t="s">
        <v>210</v>
      </c>
      <c r="AU280" s="216" t="s">
        <v>85</v>
      </c>
      <c r="AV280" s="13" t="s">
        <v>83</v>
      </c>
      <c r="AW280" s="13" t="s">
        <v>38</v>
      </c>
      <c r="AX280" s="13" t="s">
        <v>76</v>
      </c>
      <c r="AY280" s="216" t="s">
        <v>152</v>
      </c>
    </row>
    <row r="281" spans="1:65" s="13" customFormat="1" ht="10.199999999999999">
      <c r="B281" s="207"/>
      <c r="C281" s="208"/>
      <c r="D281" s="188" t="s">
        <v>210</v>
      </c>
      <c r="E281" s="209" t="s">
        <v>31</v>
      </c>
      <c r="F281" s="210" t="s">
        <v>491</v>
      </c>
      <c r="G281" s="208"/>
      <c r="H281" s="209" t="s">
        <v>31</v>
      </c>
      <c r="I281" s="211"/>
      <c r="J281" s="208"/>
      <c r="K281" s="208"/>
      <c r="L281" s="212"/>
      <c r="M281" s="213"/>
      <c r="N281" s="214"/>
      <c r="O281" s="214"/>
      <c r="P281" s="214"/>
      <c r="Q281" s="214"/>
      <c r="R281" s="214"/>
      <c r="S281" s="214"/>
      <c r="T281" s="215"/>
      <c r="AT281" s="216" t="s">
        <v>210</v>
      </c>
      <c r="AU281" s="216" t="s">
        <v>85</v>
      </c>
      <c r="AV281" s="13" t="s">
        <v>83</v>
      </c>
      <c r="AW281" s="13" t="s">
        <v>38</v>
      </c>
      <c r="AX281" s="13" t="s">
        <v>76</v>
      </c>
      <c r="AY281" s="216" t="s">
        <v>152</v>
      </c>
    </row>
    <row r="282" spans="1:65" s="13" customFormat="1" ht="10.199999999999999">
      <c r="B282" s="207"/>
      <c r="C282" s="208"/>
      <c r="D282" s="188" t="s">
        <v>210</v>
      </c>
      <c r="E282" s="209" t="s">
        <v>31</v>
      </c>
      <c r="F282" s="210" t="s">
        <v>492</v>
      </c>
      <c r="G282" s="208"/>
      <c r="H282" s="209" t="s">
        <v>31</v>
      </c>
      <c r="I282" s="211"/>
      <c r="J282" s="208"/>
      <c r="K282" s="208"/>
      <c r="L282" s="212"/>
      <c r="M282" s="213"/>
      <c r="N282" s="214"/>
      <c r="O282" s="214"/>
      <c r="P282" s="214"/>
      <c r="Q282" s="214"/>
      <c r="R282" s="214"/>
      <c r="S282" s="214"/>
      <c r="T282" s="215"/>
      <c r="AT282" s="216" t="s">
        <v>210</v>
      </c>
      <c r="AU282" s="216" t="s">
        <v>85</v>
      </c>
      <c r="AV282" s="13" t="s">
        <v>83</v>
      </c>
      <c r="AW282" s="13" t="s">
        <v>38</v>
      </c>
      <c r="AX282" s="13" t="s">
        <v>76</v>
      </c>
      <c r="AY282" s="216" t="s">
        <v>152</v>
      </c>
    </row>
    <row r="283" spans="1:65" s="13" customFormat="1" ht="10.199999999999999">
      <c r="B283" s="207"/>
      <c r="C283" s="208"/>
      <c r="D283" s="188" t="s">
        <v>210</v>
      </c>
      <c r="E283" s="209" t="s">
        <v>31</v>
      </c>
      <c r="F283" s="210" t="s">
        <v>493</v>
      </c>
      <c r="G283" s="208"/>
      <c r="H283" s="209" t="s">
        <v>31</v>
      </c>
      <c r="I283" s="211"/>
      <c r="J283" s="208"/>
      <c r="K283" s="208"/>
      <c r="L283" s="212"/>
      <c r="M283" s="213"/>
      <c r="N283" s="214"/>
      <c r="O283" s="214"/>
      <c r="P283" s="214"/>
      <c r="Q283" s="214"/>
      <c r="R283" s="214"/>
      <c r="S283" s="214"/>
      <c r="T283" s="215"/>
      <c r="AT283" s="216" t="s">
        <v>210</v>
      </c>
      <c r="AU283" s="216" t="s">
        <v>85</v>
      </c>
      <c r="AV283" s="13" t="s">
        <v>83</v>
      </c>
      <c r="AW283" s="13" t="s">
        <v>38</v>
      </c>
      <c r="AX283" s="13" t="s">
        <v>76</v>
      </c>
      <c r="AY283" s="216" t="s">
        <v>152</v>
      </c>
    </row>
    <row r="284" spans="1:65" s="13" customFormat="1" ht="10.199999999999999">
      <c r="B284" s="207"/>
      <c r="C284" s="208"/>
      <c r="D284" s="188" t="s">
        <v>210</v>
      </c>
      <c r="E284" s="209" t="s">
        <v>31</v>
      </c>
      <c r="F284" s="210" t="s">
        <v>494</v>
      </c>
      <c r="G284" s="208"/>
      <c r="H284" s="209" t="s">
        <v>31</v>
      </c>
      <c r="I284" s="211"/>
      <c r="J284" s="208"/>
      <c r="K284" s="208"/>
      <c r="L284" s="212"/>
      <c r="M284" s="213"/>
      <c r="N284" s="214"/>
      <c r="O284" s="214"/>
      <c r="P284" s="214"/>
      <c r="Q284" s="214"/>
      <c r="R284" s="214"/>
      <c r="S284" s="214"/>
      <c r="T284" s="215"/>
      <c r="AT284" s="216" t="s">
        <v>210</v>
      </c>
      <c r="AU284" s="216" t="s">
        <v>85</v>
      </c>
      <c r="AV284" s="13" t="s">
        <v>83</v>
      </c>
      <c r="AW284" s="13" t="s">
        <v>38</v>
      </c>
      <c r="AX284" s="13" t="s">
        <v>76</v>
      </c>
      <c r="AY284" s="216" t="s">
        <v>152</v>
      </c>
    </row>
    <row r="285" spans="1:65" s="13" customFormat="1" ht="10.199999999999999">
      <c r="B285" s="207"/>
      <c r="C285" s="208"/>
      <c r="D285" s="188" t="s">
        <v>210</v>
      </c>
      <c r="E285" s="209" t="s">
        <v>31</v>
      </c>
      <c r="F285" s="210" t="s">
        <v>495</v>
      </c>
      <c r="G285" s="208"/>
      <c r="H285" s="209" t="s">
        <v>31</v>
      </c>
      <c r="I285" s="211"/>
      <c r="J285" s="208"/>
      <c r="K285" s="208"/>
      <c r="L285" s="212"/>
      <c r="M285" s="213"/>
      <c r="N285" s="214"/>
      <c r="O285" s="214"/>
      <c r="P285" s="214"/>
      <c r="Q285" s="214"/>
      <c r="R285" s="214"/>
      <c r="S285" s="214"/>
      <c r="T285" s="215"/>
      <c r="AT285" s="216" t="s">
        <v>210</v>
      </c>
      <c r="AU285" s="216" t="s">
        <v>85</v>
      </c>
      <c r="AV285" s="13" t="s">
        <v>83</v>
      </c>
      <c r="AW285" s="13" t="s">
        <v>38</v>
      </c>
      <c r="AX285" s="13" t="s">
        <v>76</v>
      </c>
      <c r="AY285" s="216" t="s">
        <v>152</v>
      </c>
    </row>
    <row r="286" spans="1:65" s="13" customFormat="1" ht="10.199999999999999">
      <c r="B286" s="207"/>
      <c r="C286" s="208"/>
      <c r="D286" s="188" t="s">
        <v>210</v>
      </c>
      <c r="E286" s="209" t="s">
        <v>31</v>
      </c>
      <c r="F286" s="210" t="s">
        <v>496</v>
      </c>
      <c r="G286" s="208"/>
      <c r="H286" s="209" t="s">
        <v>31</v>
      </c>
      <c r="I286" s="211"/>
      <c r="J286" s="208"/>
      <c r="K286" s="208"/>
      <c r="L286" s="212"/>
      <c r="M286" s="213"/>
      <c r="N286" s="214"/>
      <c r="O286" s="214"/>
      <c r="P286" s="214"/>
      <c r="Q286" s="214"/>
      <c r="R286" s="214"/>
      <c r="S286" s="214"/>
      <c r="T286" s="215"/>
      <c r="AT286" s="216" t="s">
        <v>210</v>
      </c>
      <c r="AU286" s="216" t="s">
        <v>85</v>
      </c>
      <c r="AV286" s="13" t="s">
        <v>83</v>
      </c>
      <c r="AW286" s="13" t="s">
        <v>38</v>
      </c>
      <c r="AX286" s="13" t="s">
        <v>76</v>
      </c>
      <c r="AY286" s="216" t="s">
        <v>152</v>
      </c>
    </row>
    <row r="287" spans="1:65" s="13" customFormat="1" ht="10.199999999999999">
      <c r="B287" s="207"/>
      <c r="C287" s="208"/>
      <c r="D287" s="188" t="s">
        <v>210</v>
      </c>
      <c r="E287" s="209" t="s">
        <v>31</v>
      </c>
      <c r="F287" s="210" t="s">
        <v>433</v>
      </c>
      <c r="G287" s="208"/>
      <c r="H287" s="209" t="s">
        <v>31</v>
      </c>
      <c r="I287" s="211"/>
      <c r="J287" s="208"/>
      <c r="K287" s="208"/>
      <c r="L287" s="212"/>
      <c r="M287" s="213"/>
      <c r="N287" s="214"/>
      <c r="O287" s="214"/>
      <c r="P287" s="214"/>
      <c r="Q287" s="214"/>
      <c r="R287" s="214"/>
      <c r="S287" s="214"/>
      <c r="T287" s="215"/>
      <c r="AT287" s="216" t="s">
        <v>210</v>
      </c>
      <c r="AU287" s="216" t="s">
        <v>85</v>
      </c>
      <c r="AV287" s="13" t="s">
        <v>83</v>
      </c>
      <c r="AW287" s="13" t="s">
        <v>38</v>
      </c>
      <c r="AX287" s="13" t="s">
        <v>76</v>
      </c>
      <c r="AY287" s="216" t="s">
        <v>152</v>
      </c>
    </row>
    <row r="288" spans="1:65" s="13" customFormat="1" ht="10.199999999999999">
      <c r="B288" s="207"/>
      <c r="C288" s="208"/>
      <c r="D288" s="188" t="s">
        <v>210</v>
      </c>
      <c r="E288" s="209" t="s">
        <v>31</v>
      </c>
      <c r="F288" s="210" t="s">
        <v>497</v>
      </c>
      <c r="G288" s="208"/>
      <c r="H288" s="209" t="s">
        <v>31</v>
      </c>
      <c r="I288" s="211"/>
      <c r="J288" s="208"/>
      <c r="K288" s="208"/>
      <c r="L288" s="212"/>
      <c r="M288" s="213"/>
      <c r="N288" s="214"/>
      <c r="O288" s="214"/>
      <c r="P288" s="214"/>
      <c r="Q288" s="214"/>
      <c r="R288" s="214"/>
      <c r="S288" s="214"/>
      <c r="T288" s="215"/>
      <c r="AT288" s="216" t="s">
        <v>210</v>
      </c>
      <c r="AU288" s="216" t="s">
        <v>85</v>
      </c>
      <c r="AV288" s="13" t="s">
        <v>83</v>
      </c>
      <c r="AW288" s="13" t="s">
        <v>38</v>
      </c>
      <c r="AX288" s="13" t="s">
        <v>76</v>
      </c>
      <c r="AY288" s="216" t="s">
        <v>152</v>
      </c>
    </row>
    <row r="289" spans="2:51" s="13" customFormat="1" ht="10.199999999999999">
      <c r="B289" s="207"/>
      <c r="C289" s="208"/>
      <c r="D289" s="188" t="s">
        <v>210</v>
      </c>
      <c r="E289" s="209" t="s">
        <v>31</v>
      </c>
      <c r="F289" s="210" t="s">
        <v>498</v>
      </c>
      <c r="G289" s="208"/>
      <c r="H289" s="209" t="s">
        <v>31</v>
      </c>
      <c r="I289" s="211"/>
      <c r="J289" s="208"/>
      <c r="K289" s="208"/>
      <c r="L289" s="212"/>
      <c r="M289" s="213"/>
      <c r="N289" s="214"/>
      <c r="O289" s="214"/>
      <c r="P289" s="214"/>
      <c r="Q289" s="214"/>
      <c r="R289" s="214"/>
      <c r="S289" s="214"/>
      <c r="T289" s="215"/>
      <c r="AT289" s="216" t="s">
        <v>210</v>
      </c>
      <c r="AU289" s="216" t="s">
        <v>85</v>
      </c>
      <c r="AV289" s="13" t="s">
        <v>83</v>
      </c>
      <c r="AW289" s="13" t="s">
        <v>38</v>
      </c>
      <c r="AX289" s="13" t="s">
        <v>76</v>
      </c>
      <c r="AY289" s="216" t="s">
        <v>152</v>
      </c>
    </row>
    <row r="290" spans="2:51" s="13" customFormat="1" ht="10.199999999999999">
      <c r="B290" s="207"/>
      <c r="C290" s="208"/>
      <c r="D290" s="188" t="s">
        <v>210</v>
      </c>
      <c r="E290" s="209" t="s">
        <v>31</v>
      </c>
      <c r="F290" s="210" t="s">
        <v>499</v>
      </c>
      <c r="G290" s="208"/>
      <c r="H290" s="209" t="s">
        <v>31</v>
      </c>
      <c r="I290" s="211"/>
      <c r="J290" s="208"/>
      <c r="K290" s="208"/>
      <c r="L290" s="212"/>
      <c r="M290" s="213"/>
      <c r="N290" s="214"/>
      <c r="O290" s="214"/>
      <c r="P290" s="214"/>
      <c r="Q290" s="214"/>
      <c r="R290" s="214"/>
      <c r="S290" s="214"/>
      <c r="T290" s="215"/>
      <c r="AT290" s="216" t="s">
        <v>210</v>
      </c>
      <c r="AU290" s="216" t="s">
        <v>85</v>
      </c>
      <c r="AV290" s="13" t="s">
        <v>83</v>
      </c>
      <c r="AW290" s="13" t="s">
        <v>38</v>
      </c>
      <c r="AX290" s="13" t="s">
        <v>76</v>
      </c>
      <c r="AY290" s="216" t="s">
        <v>152</v>
      </c>
    </row>
    <row r="291" spans="2:51" s="13" customFormat="1" ht="10.199999999999999">
      <c r="B291" s="207"/>
      <c r="C291" s="208"/>
      <c r="D291" s="188" t="s">
        <v>210</v>
      </c>
      <c r="E291" s="209" t="s">
        <v>31</v>
      </c>
      <c r="F291" s="210" t="s">
        <v>500</v>
      </c>
      <c r="G291" s="208"/>
      <c r="H291" s="209" t="s">
        <v>31</v>
      </c>
      <c r="I291" s="211"/>
      <c r="J291" s="208"/>
      <c r="K291" s="208"/>
      <c r="L291" s="212"/>
      <c r="M291" s="213"/>
      <c r="N291" s="214"/>
      <c r="O291" s="214"/>
      <c r="P291" s="214"/>
      <c r="Q291" s="214"/>
      <c r="R291" s="214"/>
      <c r="S291" s="214"/>
      <c r="T291" s="215"/>
      <c r="AT291" s="216" t="s">
        <v>210</v>
      </c>
      <c r="AU291" s="216" t="s">
        <v>85</v>
      </c>
      <c r="AV291" s="13" t="s">
        <v>83</v>
      </c>
      <c r="AW291" s="13" t="s">
        <v>38</v>
      </c>
      <c r="AX291" s="13" t="s">
        <v>76</v>
      </c>
      <c r="AY291" s="216" t="s">
        <v>152</v>
      </c>
    </row>
    <row r="292" spans="2:51" s="13" customFormat="1" ht="10.199999999999999">
      <c r="B292" s="207"/>
      <c r="C292" s="208"/>
      <c r="D292" s="188" t="s">
        <v>210</v>
      </c>
      <c r="E292" s="209" t="s">
        <v>31</v>
      </c>
      <c r="F292" s="210" t="s">
        <v>501</v>
      </c>
      <c r="G292" s="208"/>
      <c r="H292" s="209" t="s">
        <v>31</v>
      </c>
      <c r="I292" s="211"/>
      <c r="J292" s="208"/>
      <c r="K292" s="208"/>
      <c r="L292" s="212"/>
      <c r="M292" s="213"/>
      <c r="N292" s="214"/>
      <c r="O292" s="214"/>
      <c r="P292" s="214"/>
      <c r="Q292" s="214"/>
      <c r="R292" s="214"/>
      <c r="S292" s="214"/>
      <c r="T292" s="215"/>
      <c r="AT292" s="216" t="s">
        <v>210</v>
      </c>
      <c r="AU292" s="216" t="s">
        <v>85</v>
      </c>
      <c r="AV292" s="13" t="s">
        <v>83</v>
      </c>
      <c r="AW292" s="13" t="s">
        <v>38</v>
      </c>
      <c r="AX292" s="13" t="s">
        <v>76</v>
      </c>
      <c r="AY292" s="216" t="s">
        <v>152</v>
      </c>
    </row>
    <row r="293" spans="2:51" s="13" customFormat="1" ht="10.199999999999999">
      <c r="B293" s="207"/>
      <c r="C293" s="208"/>
      <c r="D293" s="188" t="s">
        <v>210</v>
      </c>
      <c r="E293" s="209" t="s">
        <v>31</v>
      </c>
      <c r="F293" s="210" t="s">
        <v>502</v>
      </c>
      <c r="G293" s="208"/>
      <c r="H293" s="209" t="s">
        <v>31</v>
      </c>
      <c r="I293" s="211"/>
      <c r="J293" s="208"/>
      <c r="K293" s="208"/>
      <c r="L293" s="212"/>
      <c r="M293" s="213"/>
      <c r="N293" s="214"/>
      <c r="O293" s="214"/>
      <c r="P293" s="214"/>
      <c r="Q293" s="214"/>
      <c r="R293" s="214"/>
      <c r="S293" s="214"/>
      <c r="T293" s="215"/>
      <c r="AT293" s="216" t="s">
        <v>210</v>
      </c>
      <c r="AU293" s="216" t="s">
        <v>85</v>
      </c>
      <c r="AV293" s="13" t="s">
        <v>83</v>
      </c>
      <c r="AW293" s="13" t="s">
        <v>38</v>
      </c>
      <c r="AX293" s="13" t="s">
        <v>76</v>
      </c>
      <c r="AY293" s="216" t="s">
        <v>152</v>
      </c>
    </row>
    <row r="294" spans="2:51" s="14" customFormat="1" ht="10.199999999999999">
      <c r="B294" s="217"/>
      <c r="C294" s="218"/>
      <c r="D294" s="188" t="s">
        <v>210</v>
      </c>
      <c r="E294" s="219" t="s">
        <v>31</v>
      </c>
      <c r="F294" s="220" t="s">
        <v>83</v>
      </c>
      <c r="G294" s="218"/>
      <c r="H294" s="221">
        <v>1</v>
      </c>
      <c r="I294" s="222"/>
      <c r="J294" s="218"/>
      <c r="K294" s="218"/>
      <c r="L294" s="223"/>
      <c r="M294" s="224"/>
      <c r="N294" s="225"/>
      <c r="O294" s="225"/>
      <c r="P294" s="225"/>
      <c r="Q294" s="225"/>
      <c r="R294" s="225"/>
      <c r="S294" s="225"/>
      <c r="T294" s="226"/>
      <c r="AT294" s="227" t="s">
        <v>210</v>
      </c>
      <c r="AU294" s="227" t="s">
        <v>85</v>
      </c>
      <c r="AV294" s="14" t="s">
        <v>85</v>
      </c>
      <c r="AW294" s="14" t="s">
        <v>38</v>
      </c>
      <c r="AX294" s="14" t="s">
        <v>76</v>
      </c>
      <c r="AY294" s="227" t="s">
        <v>152</v>
      </c>
    </row>
    <row r="295" spans="2:51" s="16" customFormat="1" ht="10.199999999999999">
      <c r="B295" s="252"/>
      <c r="C295" s="253"/>
      <c r="D295" s="188" t="s">
        <v>210</v>
      </c>
      <c r="E295" s="254" t="s">
        <v>31</v>
      </c>
      <c r="F295" s="255" t="s">
        <v>503</v>
      </c>
      <c r="G295" s="253"/>
      <c r="H295" s="256">
        <v>1</v>
      </c>
      <c r="I295" s="257"/>
      <c r="J295" s="253"/>
      <c r="K295" s="253"/>
      <c r="L295" s="258"/>
      <c r="M295" s="259"/>
      <c r="N295" s="260"/>
      <c r="O295" s="260"/>
      <c r="P295" s="260"/>
      <c r="Q295" s="260"/>
      <c r="R295" s="260"/>
      <c r="S295" s="260"/>
      <c r="T295" s="261"/>
      <c r="AT295" s="262" t="s">
        <v>210</v>
      </c>
      <c r="AU295" s="262" t="s">
        <v>85</v>
      </c>
      <c r="AV295" s="16" t="s">
        <v>165</v>
      </c>
      <c r="AW295" s="16" t="s">
        <v>38</v>
      </c>
      <c r="AX295" s="16" t="s">
        <v>76</v>
      </c>
      <c r="AY295" s="262" t="s">
        <v>152</v>
      </c>
    </row>
    <row r="296" spans="2:51" s="13" customFormat="1" ht="10.199999999999999">
      <c r="B296" s="207"/>
      <c r="C296" s="208"/>
      <c r="D296" s="188" t="s">
        <v>210</v>
      </c>
      <c r="E296" s="209" t="s">
        <v>31</v>
      </c>
      <c r="F296" s="210" t="s">
        <v>499</v>
      </c>
      <c r="G296" s="208"/>
      <c r="H296" s="209" t="s">
        <v>31</v>
      </c>
      <c r="I296" s="211"/>
      <c r="J296" s="208"/>
      <c r="K296" s="208"/>
      <c r="L296" s="212"/>
      <c r="M296" s="213"/>
      <c r="N296" s="214"/>
      <c r="O296" s="214"/>
      <c r="P296" s="214"/>
      <c r="Q296" s="214"/>
      <c r="R296" s="214"/>
      <c r="S296" s="214"/>
      <c r="T296" s="215"/>
      <c r="AT296" s="216" t="s">
        <v>210</v>
      </c>
      <c r="AU296" s="216" t="s">
        <v>85</v>
      </c>
      <c r="AV296" s="13" t="s">
        <v>83</v>
      </c>
      <c r="AW296" s="13" t="s">
        <v>38</v>
      </c>
      <c r="AX296" s="13" t="s">
        <v>76</v>
      </c>
      <c r="AY296" s="216" t="s">
        <v>152</v>
      </c>
    </row>
    <row r="297" spans="2:51" s="13" customFormat="1" ht="10.199999999999999">
      <c r="B297" s="207"/>
      <c r="C297" s="208"/>
      <c r="D297" s="188" t="s">
        <v>210</v>
      </c>
      <c r="E297" s="209" t="s">
        <v>31</v>
      </c>
      <c r="F297" s="210" t="s">
        <v>504</v>
      </c>
      <c r="G297" s="208"/>
      <c r="H297" s="209" t="s">
        <v>31</v>
      </c>
      <c r="I297" s="211"/>
      <c r="J297" s="208"/>
      <c r="K297" s="208"/>
      <c r="L297" s="212"/>
      <c r="M297" s="213"/>
      <c r="N297" s="214"/>
      <c r="O297" s="214"/>
      <c r="P297" s="214"/>
      <c r="Q297" s="214"/>
      <c r="R297" s="214"/>
      <c r="S297" s="214"/>
      <c r="T297" s="215"/>
      <c r="AT297" s="216" t="s">
        <v>210</v>
      </c>
      <c r="AU297" s="216" t="s">
        <v>85</v>
      </c>
      <c r="AV297" s="13" t="s">
        <v>83</v>
      </c>
      <c r="AW297" s="13" t="s">
        <v>38</v>
      </c>
      <c r="AX297" s="13" t="s">
        <v>76</v>
      </c>
      <c r="AY297" s="216" t="s">
        <v>152</v>
      </c>
    </row>
    <row r="298" spans="2:51" s="13" customFormat="1" ht="10.199999999999999">
      <c r="B298" s="207"/>
      <c r="C298" s="208"/>
      <c r="D298" s="188" t="s">
        <v>210</v>
      </c>
      <c r="E298" s="209" t="s">
        <v>31</v>
      </c>
      <c r="F298" s="210" t="s">
        <v>505</v>
      </c>
      <c r="G298" s="208"/>
      <c r="H298" s="209" t="s">
        <v>31</v>
      </c>
      <c r="I298" s="211"/>
      <c r="J298" s="208"/>
      <c r="K298" s="208"/>
      <c r="L298" s="212"/>
      <c r="M298" s="213"/>
      <c r="N298" s="214"/>
      <c r="O298" s="214"/>
      <c r="P298" s="214"/>
      <c r="Q298" s="214"/>
      <c r="R298" s="214"/>
      <c r="S298" s="214"/>
      <c r="T298" s="215"/>
      <c r="AT298" s="216" t="s">
        <v>210</v>
      </c>
      <c r="AU298" s="216" t="s">
        <v>85</v>
      </c>
      <c r="AV298" s="13" t="s">
        <v>83</v>
      </c>
      <c r="AW298" s="13" t="s">
        <v>38</v>
      </c>
      <c r="AX298" s="13" t="s">
        <v>76</v>
      </c>
      <c r="AY298" s="216" t="s">
        <v>152</v>
      </c>
    </row>
    <row r="299" spans="2:51" s="13" customFormat="1" ht="10.199999999999999">
      <c r="B299" s="207"/>
      <c r="C299" s="208"/>
      <c r="D299" s="188" t="s">
        <v>210</v>
      </c>
      <c r="E299" s="209" t="s">
        <v>31</v>
      </c>
      <c r="F299" s="210" t="s">
        <v>506</v>
      </c>
      <c r="G299" s="208"/>
      <c r="H299" s="209" t="s">
        <v>31</v>
      </c>
      <c r="I299" s="211"/>
      <c r="J299" s="208"/>
      <c r="K299" s="208"/>
      <c r="L299" s="212"/>
      <c r="M299" s="213"/>
      <c r="N299" s="214"/>
      <c r="O299" s="214"/>
      <c r="P299" s="214"/>
      <c r="Q299" s="214"/>
      <c r="R299" s="214"/>
      <c r="S299" s="214"/>
      <c r="T299" s="215"/>
      <c r="AT299" s="216" t="s">
        <v>210</v>
      </c>
      <c r="AU299" s="216" t="s">
        <v>85</v>
      </c>
      <c r="AV299" s="13" t="s">
        <v>83</v>
      </c>
      <c r="AW299" s="13" t="s">
        <v>38</v>
      </c>
      <c r="AX299" s="13" t="s">
        <v>76</v>
      </c>
      <c r="AY299" s="216" t="s">
        <v>152</v>
      </c>
    </row>
    <row r="300" spans="2:51" s="14" customFormat="1" ht="10.199999999999999">
      <c r="B300" s="217"/>
      <c r="C300" s="218"/>
      <c r="D300" s="188" t="s">
        <v>210</v>
      </c>
      <c r="E300" s="219" t="s">
        <v>31</v>
      </c>
      <c r="F300" s="220" t="s">
        <v>83</v>
      </c>
      <c r="G300" s="218"/>
      <c r="H300" s="221">
        <v>1</v>
      </c>
      <c r="I300" s="222"/>
      <c r="J300" s="218"/>
      <c r="K300" s="218"/>
      <c r="L300" s="223"/>
      <c r="M300" s="224"/>
      <c r="N300" s="225"/>
      <c r="O300" s="225"/>
      <c r="P300" s="225"/>
      <c r="Q300" s="225"/>
      <c r="R300" s="225"/>
      <c r="S300" s="225"/>
      <c r="T300" s="226"/>
      <c r="AT300" s="227" t="s">
        <v>210</v>
      </c>
      <c r="AU300" s="227" t="s">
        <v>85</v>
      </c>
      <c r="AV300" s="14" t="s">
        <v>85</v>
      </c>
      <c r="AW300" s="14" t="s">
        <v>38</v>
      </c>
      <c r="AX300" s="14" t="s">
        <v>76</v>
      </c>
      <c r="AY300" s="227" t="s">
        <v>152</v>
      </c>
    </row>
    <row r="301" spans="2:51" s="16" customFormat="1" ht="10.199999999999999">
      <c r="B301" s="252"/>
      <c r="C301" s="253"/>
      <c r="D301" s="188" t="s">
        <v>210</v>
      </c>
      <c r="E301" s="254" t="s">
        <v>31</v>
      </c>
      <c r="F301" s="255" t="s">
        <v>503</v>
      </c>
      <c r="G301" s="253"/>
      <c r="H301" s="256">
        <v>1</v>
      </c>
      <c r="I301" s="257"/>
      <c r="J301" s="253"/>
      <c r="K301" s="253"/>
      <c r="L301" s="258"/>
      <c r="M301" s="259"/>
      <c r="N301" s="260"/>
      <c r="O301" s="260"/>
      <c r="P301" s="260"/>
      <c r="Q301" s="260"/>
      <c r="R301" s="260"/>
      <c r="S301" s="260"/>
      <c r="T301" s="261"/>
      <c r="AT301" s="262" t="s">
        <v>210</v>
      </c>
      <c r="AU301" s="262" t="s">
        <v>85</v>
      </c>
      <c r="AV301" s="16" t="s">
        <v>165</v>
      </c>
      <c r="AW301" s="16" t="s">
        <v>38</v>
      </c>
      <c r="AX301" s="16" t="s">
        <v>76</v>
      </c>
      <c r="AY301" s="262" t="s">
        <v>152</v>
      </c>
    </row>
    <row r="302" spans="2:51" s="13" customFormat="1" ht="10.199999999999999">
      <c r="B302" s="207"/>
      <c r="C302" s="208"/>
      <c r="D302" s="188" t="s">
        <v>210</v>
      </c>
      <c r="E302" s="209" t="s">
        <v>31</v>
      </c>
      <c r="F302" s="210" t="s">
        <v>507</v>
      </c>
      <c r="G302" s="208"/>
      <c r="H302" s="209" t="s">
        <v>31</v>
      </c>
      <c r="I302" s="211"/>
      <c r="J302" s="208"/>
      <c r="K302" s="208"/>
      <c r="L302" s="212"/>
      <c r="M302" s="213"/>
      <c r="N302" s="214"/>
      <c r="O302" s="214"/>
      <c r="P302" s="214"/>
      <c r="Q302" s="214"/>
      <c r="R302" s="214"/>
      <c r="S302" s="214"/>
      <c r="T302" s="215"/>
      <c r="AT302" s="216" t="s">
        <v>210</v>
      </c>
      <c r="AU302" s="216" t="s">
        <v>85</v>
      </c>
      <c r="AV302" s="13" t="s">
        <v>83</v>
      </c>
      <c r="AW302" s="13" t="s">
        <v>38</v>
      </c>
      <c r="AX302" s="13" t="s">
        <v>76</v>
      </c>
      <c r="AY302" s="216" t="s">
        <v>152</v>
      </c>
    </row>
    <row r="303" spans="2:51" s="13" customFormat="1" ht="10.199999999999999">
      <c r="B303" s="207"/>
      <c r="C303" s="208"/>
      <c r="D303" s="188" t="s">
        <v>210</v>
      </c>
      <c r="E303" s="209" t="s">
        <v>31</v>
      </c>
      <c r="F303" s="210" t="s">
        <v>504</v>
      </c>
      <c r="G303" s="208"/>
      <c r="H303" s="209" t="s">
        <v>31</v>
      </c>
      <c r="I303" s="211"/>
      <c r="J303" s="208"/>
      <c r="K303" s="208"/>
      <c r="L303" s="212"/>
      <c r="M303" s="213"/>
      <c r="N303" s="214"/>
      <c r="O303" s="214"/>
      <c r="P303" s="214"/>
      <c r="Q303" s="214"/>
      <c r="R303" s="214"/>
      <c r="S303" s="214"/>
      <c r="T303" s="215"/>
      <c r="AT303" s="216" t="s">
        <v>210</v>
      </c>
      <c r="AU303" s="216" t="s">
        <v>85</v>
      </c>
      <c r="AV303" s="13" t="s">
        <v>83</v>
      </c>
      <c r="AW303" s="13" t="s">
        <v>38</v>
      </c>
      <c r="AX303" s="13" t="s">
        <v>76</v>
      </c>
      <c r="AY303" s="216" t="s">
        <v>152</v>
      </c>
    </row>
    <row r="304" spans="2:51" s="13" customFormat="1" ht="10.199999999999999">
      <c r="B304" s="207"/>
      <c r="C304" s="208"/>
      <c r="D304" s="188" t="s">
        <v>210</v>
      </c>
      <c r="E304" s="209" t="s">
        <v>31</v>
      </c>
      <c r="F304" s="210" t="s">
        <v>505</v>
      </c>
      <c r="G304" s="208"/>
      <c r="H304" s="209" t="s">
        <v>31</v>
      </c>
      <c r="I304" s="211"/>
      <c r="J304" s="208"/>
      <c r="K304" s="208"/>
      <c r="L304" s="212"/>
      <c r="M304" s="213"/>
      <c r="N304" s="214"/>
      <c r="O304" s="214"/>
      <c r="P304" s="214"/>
      <c r="Q304" s="214"/>
      <c r="R304" s="214"/>
      <c r="S304" s="214"/>
      <c r="T304" s="215"/>
      <c r="AT304" s="216" t="s">
        <v>210</v>
      </c>
      <c r="AU304" s="216" t="s">
        <v>85</v>
      </c>
      <c r="AV304" s="13" t="s">
        <v>83</v>
      </c>
      <c r="AW304" s="13" t="s">
        <v>38</v>
      </c>
      <c r="AX304" s="13" t="s">
        <v>76</v>
      </c>
      <c r="AY304" s="216" t="s">
        <v>152</v>
      </c>
    </row>
    <row r="305" spans="1:65" s="13" customFormat="1" ht="10.199999999999999">
      <c r="B305" s="207"/>
      <c r="C305" s="208"/>
      <c r="D305" s="188" t="s">
        <v>210</v>
      </c>
      <c r="E305" s="209" t="s">
        <v>31</v>
      </c>
      <c r="F305" s="210" t="s">
        <v>508</v>
      </c>
      <c r="G305" s="208"/>
      <c r="H305" s="209" t="s">
        <v>31</v>
      </c>
      <c r="I305" s="211"/>
      <c r="J305" s="208"/>
      <c r="K305" s="208"/>
      <c r="L305" s="212"/>
      <c r="M305" s="213"/>
      <c r="N305" s="214"/>
      <c r="O305" s="214"/>
      <c r="P305" s="214"/>
      <c r="Q305" s="214"/>
      <c r="R305" s="214"/>
      <c r="S305" s="214"/>
      <c r="T305" s="215"/>
      <c r="AT305" s="216" t="s">
        <v>210</v>
      </c>
      <c r="AU305" s="216" t="s">
        <v>85</v>
      </c>
      <c r="AV305" s="13" t="s">
        <v>83</v>
      </c>
      <c r="AW305" s="13" t="s">
        <v>38</v>
      </c>
      <c r="AX305" s="13" t="s">
        <v>76</v>
      </c>
      <c r="AY305" s="216" t="s">
        <v>152</v>
      </c>
    </row>
    <row r="306" spans="1:65" s="14" customFormat="1" ht="10.199999999999999">
      <c r="B306" s="217"/>
      <c r="C306" s="218"/>
      <c r="D306" s="188" t="s">
        <v>210</v>
      </c>
      <c r="E306" s="219" t="s">
        <v>31</v>
      </c>
      <c r="F306" s="220" t="s">
        <v>83</v>
      </c>
      <c r="G306" s="218"/>
      <c r="H306" s="221">
        <v>1</v>
      </c>
      <c r="I306" s="222"/>
      <c r="J306" s="218"/>
      <c r="K306" s="218"/>
      <c r="L306" s="223"/>
      <c r="M306" s="224"/>
      <c r="N306" s="225"/>
      <c r="O306" s="225"/>
      <c r="P306" s="225"/>
      <c r="Q306" s="225"/>
      <c r="R306" s="225"/>
      <c r="S306" s="225"/>
      <c r="T306" s="226"/>
      <c r="AT306" s="227" t="s">
        <v>210</v>
      </c>
      <c r="AU306" s="227" t="s">
        <v>85</v>
      </c>
      <c r="AV306" s="14" t="s">
        <v>85</v>
      </c>
      <c r="AW306" s="14" t="s">
        <v>38</v>
      </c>
      <c r="AX306" s="14" t="s">
        <v>76</v>
      </c>
      <c r="AY306" s="227" t="s">
        <v>152</v>
      </c>
    </row>
    <row r="307" spans="1:65" s="16" customFormat="1" ht="10.199999999999999">
      <c r="B307" s="252"/>
      <c r="C307" s="253"/>
      <c r="D307" s="188" t="s">
        <v>210</v>
      </c>
      <c r="E307" s="254" t="s">
        <v>31</v>
      </c>
      <c r="F307" s="255" t="s">
        <v>503</v>
      </c>
      <c r="G307" s="253"/>
      <c r="H307" s="256">
        <v>1</v>
      </c>
      <c r="I307" s="257"/>
      <c r="J307" s="253"/>
      <c r="K307" s="253"/>
      <c r="L307" s="258"/>
      <c r="M307" s="259"/>
      <c r="N307" s="260"/>
      <c r="O307" s="260"/>
      <c r="P307" s="260"/>
      <c r="Q307" s="260"/>
      <c r="R307" s="260"/>
      <c r="S307" s="260"/>
      <c r="T307" s="261"/>
      <c r="AT307" s="262" t="s">
        <v>210</v>
      </c>
      <c r="AU307" s="262" t="s">
        <v>85</v>
      </c>
      <c r="AV307" s="16" t="s">
        <v>165</v>
      </c>
      <c r="AW307" s="16" t="s">
        <v>38</v>
      </c>
      <c r="AX307" s="16" t="s">
        <v>76</v>
      </c>
      <c r="AY307" s="262" t="s">
        <v>152</v>
      </c>
    </row>
    <row r="308" spans="1:65" s="13" customFormat="1" ht="10.199999999999999">
      <c r="B308" s="207"/>
      <c r="C308" s="208"/>
      <c r="D308" s="188" t="s">
        <v>210</v>
      </c>
      <c r="E308" s="209" t="s">
        <v>31</v>
      </c>
      <c r="F308" s="210" t="s">
        <v>509</v>
      </c>
      <c r="G308" s="208"/>
      <c r="H308" s="209" t="s">
        <v>31</v>
      </c>
      <c r="I308" s="211"/>
      <c r="J308" s="208"/>
      <c r="K308" s="208"/>
      <c r="L308" s="212"/>
      <c r="M308" s="213"/>
      <c r="N308" s="214"/>
      <c r="O308" s="214"/>
      <c r="P308" s="214"/>
      <c r="Q308" s="214"/>
      <c r="R308" s="214"/>
      <c r="S308" s="214"/>
      <c r="T308" s="215"/>
      <c r="AT308" s="216" t="s">
        <v>210</v>
      </c>
      <c r="AU308" s="216" t="s">
        <v>85</v>
      </c>
      <c r="AV308" s="13" t="s">
        <v>83</v>
      </c>
      <c r="AW308" s="13" t="s">
        <v>38</v>
      </c>
      <c r="AX308" s="13" t="s">
        <v>76</v>
      </c>
      <c r="AY308" s="216" t="s">
        <v>152</v>
      </c>
    </row>
    <row r="309" spans="1:65" s="13" customFormat="1" ht="10.199999999999999">
      <c r="B309" s="207"/>
      <c r="C309" s="208"/>
      <c r="D309" s="188" t="s">
        <v>210</v>
      </c>
      <c r="E309" s="209" t="s">
        <v>31</v>
      </c>
      <c r="F309" s="210" t="s">
        <v>504</v>
      </c>
      <c r="G309" s="208"/>
      <c r="H309" s="209" t="s">
        <v>31</v>
      </c>
      <c r="I309" s="211"/>
      <c r="J309" s="208"/>
      <c r="K309" s="208"/>
      <c r="L309" s="212"/>
      <c r="M309" s="213"/>
      <c r="N309" s="214"/>
      <c r="O309" s="214"/>
      <c r="P309" s="214"/>
      <c r="Q309" s="214"/>
      <c r="R309" s="214"/>
      <c r="S309" s="214"/>
      <c r="T309" s="215"/>
      <c r="AT309" s="216" t="s">
        <v>210</v>
      </c>
      <c r="AU309" s="216" t="s">
        <v>85</v>
      </c>
      <c r="AV309" s="13" t="s">
        <v>83</v>
      </c>
      <c r="AW309" s="13" t="s">
        <v>38</v>
      </c>
      <c r="AX309" s="13" t="s">
        <v>76</v>
      </c>
      <c r="AY309" s="216" t="s">
        <v>152</v>
      </c>
    </row>
    <row r="310" spans="1:65" s="13" customFormat="1" ht="10.199999999999999">
      <c r="B310" s="207"/>
      <c r="C310" s="208"/>
      <c r="D310" s="188" t="s">
        <v>210</v>
      </c>
      <c r="E310" s="209" t="s">
        <v>31</v>
      </c>
      <c r="F310" s="210" t="s">
        <v>505</v>
      </c>
      <c r="G310" s="208"/>
      <c r="H310" s="209" t="s">
        <v>31</v>
      </c>
      <c r="I310" s="211"/>
      <c r="J310" s="208"/>
      <c r="K310" s="208"/>
      <c r="L310" s="212"/>
      <c r="M310" s="213"/>
      <c r="N310" s="214"/>
      <c r="O310" s="214"/>
      <c r="P310" s="214"/>
      <c r="Q310" s="214"/>
      <c r="R310" s="214"/>
      <c r="S310" s="214"/>
      <c r="T310" s="215"/>
      <c r="AT310" s="216" t="s">
        <v>210</v>
      </c>
      <c r="AU310" s="216" t="s">
        <v>85</v>
      </c>
      <c r="AV310" s="13" t="s">
        <v>83</v>
      </c>
      <c r="AW310" s="13" t="s">
        <v>38</v>
      </c>
      <c r="AX310" s="13" t="s">
        <v>76</v>
      </c>
      <c r="AY310" s="216" t="s">
        <v>152</v>
      </c>
    </row>
    <row r="311" spans="1:65" s="13" customFormat="1" ht="10.199999999999999">
      <c r="B311" s="207"/>
      <c r="C311" s="208"/>
      <c r="D311" s="188" t="s">
        <v>210</v>
      </c>
      <c r="E311" s="209" t="s">
        <v>31</v>
      </c>
      <c r="F311" s="210" t="s">
        <v>510</v>
      </c>
      <c r="G311" s="208"/>
      <c r="H311" s="209" t="s">
        <v>31</v>
      </c>
      <c r="I311" s="211"/>
      <c r="J311" s="208"/>
      <c r="K311" s="208"/>
      <c r="L311" s="212"/>
      <c r="M311" s="213"/>
      <c r="N311" s="214"/>
      <c r="O311" s="214"/>
      <c r="P311" s="214"/>
      <c r="Q311" s="214"/>
      <c r="R311" s="214"/>
      <c r="S311" s="214"/>
      <c r="T311" s="215"/>
      <c r="AT311" s="216" t="s">
        <v>210</v>
      </c>
      <c r="AU311" s="216" t="s">
        <v>85</v>
      </c>
      <c r="AV311" s="13" t="s">
        <v>83</v>
      </c>
      <c r="AW311" s="13" t="s">
        <v>38</v>
      </c>
      <c r="AX311" s="13" t="s">
        <v>76</v>
      </c>
      <c r="AY311" s="216" t="s">
        <v>152</v>
      </c>
    </row>
    <row r="312" spans="1:65" s="14" customFormat="1" ht="10.199999999999999">
      <c r="B312" s="217"/>
      <c r="C312" s="218"/>
      <c r="D312" s="188" t="s">
        <v>210</v>
      </c>
      <c r="E312" s="219" t="s">
        <v>31</v>
      </c>
      <c r="F312" s="220" t="s">
        <v>83</v>
      </c>
      <c r="G312" s="218"/>
      <c r="H312" s="221">
        <v>1</v>
      </c>
      <c r="I312" s="222"/>
      <c r="J312" s="218"/>
      <c r="K312" s="218"/>
      <c r="L312" s="223"/>
      <c r="M312" s="224"/>
      <c r="N312" s="225"/>
      <c r="O312" s="225"/>
      <c r="P312" s="225"/>
      <c r="Q312" s="225"/>
      <c r="R312" s="225"/>
      <c r="S312" s="225"/>
      <c r="T312" s="226"/>
      <c r="AT312" s="227" t="s">
        <v>210</v>
      </c>
      <c r="AU312" s="227" t="s">
        <v>85</v>
      </c>
      <c r="AV312" s="14" t="s">
        <v>85</v>
      </c>
      <c r="AW312" s="14" t="s">
        <v>38</v>
      </c>
      <c r="AX312" s="14" t="s">
        <v>76</v>
      </c>
      <c r="AY312" s="227" t="s">
        <v>152</v>
      </c>
    </row>
    <row r="313" spans="1:65" s="16" customFormat="1" ht="10.199999999999999">
      <c r="B313" s="252"/>
      <c r="C313" s="253"/>
      <c r="D313" s="188" t="s">
        <v>210</v>
      </c>
      <c r="E313" s="254" t="s">
        <v>31</v>
      </c>
      <c r="F313" s="255" t="s">
        <v>503</v>
      </c>
      <c r="G313" s="253"/>
      <c r="H313" s="256">
        <v>1</v>
      </c>
      <c r="I313" s="257"/>
      <c r="J313" s="253"/>
      <c r="K313" s="253"/>
      <c r="L313" s="258"/>
      <c r="M313" s="259"/>
      <c r="N313" s="260"/>
      <c r="O313" s="260"/>
      <c r="P313" s="260"/>
      <c r="Q313" s="260"/>
      <c r="R313" s="260"/>
      <c r="S313" s="260"/>
      <c r="T313" s="261"/>
      <c r="AT313" s="262" t="s">
        <v>210</v>
      </c>
      <c r="AU313" s="262" t="s">
        <v>85</v>
      </c>
      <c r="AV313" s="16" t="s">
        <v>165</v>
      </c>
      <c r="AW313" s="16" t="s">
        <v>38</v>
      </c>
      <c r="AX313" s="16" t="s">
        <v>76</v>
      </c>
      <c r="AY313" s="262" t="s">
        <v>152</v>
      </c>
    </row>
    <row r="314" spans="1:65" s="15" customFormat="1" ht="10.199999999999999">
      <c r="B314" s="228"/>
      <c r="C314" s="229"/>
      <c r="D314" s="188" t="s">
        <v>210</v>
      </c>
      <c r="E314" s="230" t="s">
        <v>31</v>
      </c>
      <c r="F314" s="231" t="s">
        <v>223</v>
      </c>
      <c r="G314" s="229"/>
      <c r="H314" s="232">
        <v>4</v>
      </c>
      <c r="I314" s="233"/>
      <c r="J314" s="229"/>
      <c r="K314" s="229"/>
      <c r="L314" s="234"/>
      <c r="M314" s="235"/>
      <c r="N314" s="236"/>
      <c r="O314" s="236"/>
      <c r="P314" s="236"/>
      <c r="Q314" s="236"/>
      <c r="R314" s="236"/>
      <c r="S314" s="236"/>
      <c r="T314" s="237"/>
      <c r="AT314" s="238" t="s">
        <v>210</v>
      </c>
      <c r="AU314" s="238" t="s">
        <v>85</v>
      </c>
      <c r="AV314" s="15" t="s">
        <v>157</v>
      </c>
      <c r="AW314" s="15" t="s">
        <v>38</v>
      </c>
      <c r="AX314" s="15" t="s">
        <v>83</v>
      </c>
      <c r="AY314" s="238" t="s">
        <v>152</v>
      </c>
    </row>
    <row r="315" spans="1:65" s="2" customFormat="1" ht="16.5" customHeight="1">
      <c r="A315" s="38"/>
      <c r="B315" s="39"/>
      <c r="C315" s="175" t="s">
        <v>294</v>
      </c>
      <c r="D315" s="175" t="s">
        <v>153</v>
      </c>
      <c r="E315" s="176" t="s">
        <v>511</v>
      </c>
      <c r="F315" s="177" t="s">
        <v>512</v>
      </c>
      <c r="G315" s="178" t="s">
        <v>262</v>
      </c>
      <c r="H315" s="179">
        <v>1</v>
      </c>
      <c r="I315" s="180"/>
      <c r="J315" s="181">
        <f>ROUND(I315*H315,2)</f>
        <v>0</v>
      </c>
      <c r="K315" s="177" t="s">
        <v>31</v>
      </c>
      <c r="L315" s="43"/>
      <c r="M315" s="182" t="s">
        <v>31</v>
      </c>
      <c r="N315" s="183" t="s">
        <v>47</v>
      </c>
      <c r="O315" s="68"/>
      <c r="P315" s="184">
        <f>O315*H315</f>
        <v>0</v>
      </c>
      <c r="Q315" s="184">
        <v>0</v>
      </c>
      <c r="R315" s="184">
        <f>Q315*H315</f>
        <v>0</v>
      </c>
      <c r="S315" s="184">
        <v>0</v>
      </c>
      <c r="T315" s="185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186" t="s">
        <v>208</v>
      </c>
      <c r="AT315" s="186" t="s">
        <v>153</v>
      </c>
      <c r="AU315" s="186" t="s">
        <v>85</v>
      </c>
      <c r="AY315" s="20" t="s">
        <v>152</v>
      </c>
      <c r="BE315" s="187">
        <f>IF(N315="základní",J315,0)</f>
        <v>0</v>
      </c>
      <c r="BF315" s="187">
        <f>IF(N315="snížená",J315,0)</f>
        <v>0</v>
      </c>
      <c r="BG315" s="187">
        <f>IF(N315="zákl. přenesená",J315,0)</f>
        <v>0</v>
      </c>
      <c r="BH315" s="187">
        <f>IF(N315="sníž. přenesená",J315,0)</f>
        <v>0</v>
      </c>
      <c r="BI315" s="187">
        <f>IF(N315="nulová",J315,0)</f>
        <v>0</v>
      </c>
      <c r="BJ315" s="20" t="s">
        <v>83</v>
      </c>
      <c r="BK315" s="187">
        <f>ROUND(I315*H315,2)</f>
        <v>0</v>
      </c>
      <c r="BL315" s="20" t="s">
        <v>208</v>
      </c>
      <c r="BM315" s="186" t="s">
        <v>513</v>
      </c>
    </row>
    <row r="316" spans="1:65" s="13" customFormat="1" ht="20.399999999999999">
      <c r="B316" s="207"/>
      <c r="C316" s="208"/>
      <c r="D316" s="188" t="s">
        <v>210</v>
      </c>
      <c r="E316" s="209" t="s">
        <v>31</v>
      </c>
      <c r="F316" s="210" t="s">
        <v>211</v>
      </c>
      <c r="G316" s="208"/>
      <c r="H316" s="209" t="s">
        <v>31</v>
      </c>
      <c r="I316" s="211"/>
      <c r="J316" s="208"/>
      <c r="K316" s="208"/>
      <c r="L316" s="212"/>
      <c r="M316" s="213"/>
      <c r="N316" s="214"/>
      <c r="O316" s="214"/>
      <c r="P316" s="214"/>
      <c r="Q316" s="214"/>
      <c r="R316" s="214"/>
      <c r="S316" s="214"/>
      <c r="T316" s="215"/>
      <c r="AT316" s="216" t="s">
        <v>210</v>
      </c>
      <c r="AU316" s="216" t="s">
        <v>85</v>
      </c>
      <c r="AV316" s="13" t="s">
        <v>83</v>
      </c>
      <c r="AW316" s="13" t="s">
        <v>38</v>
      </c>
      <c r="AX316" s="13" t="s">
        <v>76</v>
      </c>
      <c r="AY316" s="216" t="s">
        <v>152</v>
      </c>
    </row>
    <row r="317" spans="1:65" s="13" customFormat="1" ht="10.199999999999999">
      <c r="B317" s="207"/>
      <c r="C317" s="208"/>
      <c r="D317" s="188" t="s">
        <v>210</v>
      </c>
      <c r="E317" s="209" t="s">
        <v>31</v>
      </c>
      <c r="F317" s="210" t="s">
        <v>212</v>
      </c>
      <c r="G317" s="208"/>
      <c r="H317" s="209" t="s">
        <v>31</v>
      </c>
      <c r="I317" s="211"/>
      <c r="J317" s="208"/>
      <c r="K317" s="208"/>
      <c r="L317" s="212"/>
      <c r="M317" s="213"/>
      <c r="N317" s="214"/>
      <c r="O317" s="214"/>
      <c r="P317" s="214"/>
      <c r="Q317" s="214"/>
      <c r="R317" s="214"/>
      <c r="S317" s="214"/>
      <c r="T317" s="215"/>
      <c r="AT317" s="216" t="s">
        <v>210</v>
      </c>
      <c r="AU317" s="216" t="s">
        <v>85</v>
      </c>
      <c r="AV317" s="13" t="s">
        <v>83</v>
      </c>
      <c r="AW317" s="13" t="s">
        <v>38</v>
      </c>
      <c r="AX317" s="13" t="s">
        <v>76</v>
      </c>
      <c r="AY317" s="216" t="s">
        <v>152</v>
      </c>
    </row>
    <row r="318" spans="1:65" s="13" customFormat="1" ht="10.199999999999999">
      <c r="B318" s="207"/>
      <c r="C318" s="208"/>
      <c r="D318" s="188" t="s">
        <v>210</v>
      </c>
      <c r="E318" s="209" t="s">
        <v>31</v>
      </c>
      <c r="F318" s="210" t="s">
        <v>421</v>
      </c>
      <c r="G318" s="208"/>
      <c r="H318" s="209" t="s">
        <v>31</v>
      </c>
      <c r="I318" s="211"/>
      <c r="J318" s="208"/>
      <c r="K318" s="208"/>
      <c r="L318" s="212"/>
      <c r="M318" s="213"/>
      <c r="N318" s="214"/>
      <c r="O318" s="214"/>
      <c r="P318" s="214"/>
      <c r="Q318" s="214"/>
      <c r="R318" s="214"/>
      <c r="S318" s="214"/>
      <c r="T318" s="215"/>
      <c r="AT318" s="216" t="s">
        <v>210</v>
      </c>
      <c r="AU318" s="216" t="s">
        <v>85</v>
      </c>
      <c r="AV318" s="13" t="s">
        <v>83</v>
      </c>
      <c r="AW318" s="13" t="s">
        <v>38</v>
      </c>
      <c r="AX318" s="13" t="s">
        <v>76</v>
      </c>
      <c r="AY318" s="216" t="s">
        <v>152</v>
      </c>
    </row>
    <row r="319" spans="1:65" s="13" customFormat="1" ht="10.199999999999999">
      <c r="B319" s="207"/>
      <c r="C319" s="208"/>
      <c r="D319" s="188" t="s">
        <v>210</v>
      </c>
      <c r="E319" s="209" t="s">
        <v>31</v>
      </c>
      <c r="F319" s="210" t="s">
        <v>422</v>
      </c>
      <c r="G319" s="208"/>
      <c r="H319" s="209" t="s">
        <v>31</v>
      </c>
      <c r="I319" s="211"/>
      <c r="J319" s="208"/>
      <c r="K319" s="208"/>
      <c r="L319" s="212"/>
      <c r="M319" s="213"/>
      <c r="N319" s="214"/>
      <c r="O319" s="214"/>
      <c r="P319" s="214"/>
      <c r="Q319" s="214"/>
      <c r="R319" s="214"/>
      <c r="S319" s="214"/>
      <c r="T319" s="215"/>
      <c r="AT319" s="216" t="s">
        <v>210</v>
      </c>
      <c r="AU319" s="216" t="s">
        <v>85</v>
      </c>
      <c r="AV319" s="13" t="s">
        <v>83</v>
      </c>
      <c r="AW319" s="13" t="s">
        <v>38</v>
      </c>
      <c r="AX319" s="13" t="s">
        <v>76</v>
      </c>
      <c r="AY319" s="216" t="s">
        <v>152</v>
      </c>
    </row>
    <row r="320" spans="1:65" s="13" customFormat="1" ht="10.199999999999999">
      <c r="B320" s="207"/>
      <c r="C320" s="208"/>
      <c r="D320" s="188" t="s">
        <v>210</v>
      </c>
      <c r="E320" s="209" t="s">
        <v>31</v>
      </c>
      <c r="F320" s="210" t="s">
        <v>423</v>
      </c>
      <c r="G320" s="208"/>
      <c r="H320" s="209" t="s">
        <v>31</v>
      </c>
      <c r="I320" s="211"/>
      <c r="J320" s="208"/>
      <c r="K320" s="208"/>
      <c r="L320" s="212"/>
      <c r="M320" s="213"/>
      <c r="N320" s="214"/>
      <c r="O320" s="214"/>
      <c r="P320" s="214"/>
      <c r="Q320" s="214"/>
      <c r="R320" s="214"/>
      <c r="S320" s="214"/>
      <c r="T320" s="215"/>
      <c r="AT320" s="216" t="s">
        <v>210</v>
      </c>
      <c r="AU320" s="216" t="s">
        <v>85</v>
      </c>
      <c r="AV320" s="13" t="s">
        <v>83</v>
      </c>
      <c r="AW320" s="13" t="s">
        <v>38</v>
      </c>
      <c r="AX320" s="13" t="s">
        <v>76</v>
      </c>
      <c r="AY320" s="216" t="s">
        <v>152</v>
      </c>
    </row>
    <row r="321" spans="1:65" s="13" customFormat="1" ht="10.199999999999999">
      <c r="B321" s="207"/>
      <c r="C321" s="208"/>
      <c r="D321" s="188" t="s">
        <v>210</v>
      </c>
      <c r="E321" s="209" t="s">
        <v>31</v>
      </c>
      <c r="F321" s="210" t="s">
        <v>424</v>
      </c>
      <c r="G321" s="208"/>
      <c r="H321" s="209" t="s">
        <v>31</v>
      </c>
      <c r="I321" s="211"/>
      <c r="J321" s="208"/>
      <c r="K321" s="208"/>
      <c r="L321" s="212"/>
      <c r="M321" s="213"/>
      <c r="N321" s="214"/>
      <c r="O321" s="214"/>
      <c r="P321" s="214"/>
      <c r="Q321" s="214"/>
      <c r="R321" s="214"/>
      <c r="S321" s="214"/>
      <c r="T321" s="215"/>
      <c r="AT321" s="216" t="s">
        <v>210</v>
      </c>
      <c r="AU321" s="216" t="s">
        <v>85</v>
      </c>
      <c r="AV321" s="13" t="s">
        <v>83</v>
      </c>
      <c r="AW321" s="13" t="s">
        <v>38</v>
      </c>
      <c r="AX321" s="13" t="s">
        <v>76</v>
      </c>
      <c r="AY321" s="216" t="s">
        <v>152</v>
      </c>
    </row>
    <row r="322" spans="1:65" s="13" customFormat="1" ht="10.199999999999999">
      <c r="B322" s="207"/>
      <c r="C322" s="208"/>
      <c r="D322" s="188" t="s">
        <v>210</v>
      </c>
      <c r="E322" s="209" t="s">
        <v>31</v>
      </c>
      <c r="F322" s="210" t="s">
        <v>425</v>
      </c>
      <c r="G322" s="208"/>
      <c r="H322" s="209" t="s">
        <v>31</v>
      </c>
      <c r="I322" s="211"/>
      <c r="J322" s="208"/>
      <c r="K322" s="208"/>
      <c r="L322" s="212"/>
      <c r="M322" s="213"/>
      <c r="N322" s="214"/>
      <c r="O322" s="214"/>
      <c r="P322" s="214"/>
      <c r="Q322" s="214"/>
      <c r="R322" s="214"/>
      <c r="S322" s="214"/>
      <c r="T322" s="215"/>
      <c r="AT322" s="216" t="s">
        <v>210</v>
      </c>
      <c r="AU322" s="216" t="s">
        <v>85</v>
      </c>
      <c r="AV322" s="13" t="s">
        <v>83</v>
      </c>
      <c r="AW322" s="13" t="s">
        <v>38</v>
      </c>
      <c r="AX322" s="13" t="s">
        <v>76</v>
      </c>
      <c r="AY322" s="216" t="s">
        <v>152</v>
      </c>
    </row>
    <row r="323" spans="1:65" s="13" customFormat="1" ht="10.199999999999999">
      <c r="B323" s="207"/>
      <c r="C323" s="208"/>
      <c r="D323" s="188" t="s">
        <v>210</v>
      </c>
      <c r="E323" s="209" t="s">
        <v>31</v>
      </c>
      <c r="F323" s="210" t="s">
        <v>426</v>
      </c>
      <c r="G323" s="208"/>
      <c r="H323" s="209" t="s">
        <v>31</v>
      </c>
      <c r="I323" s="211"/>
      <c r="J323" s="208"/>
      <c r="K323" s="208"/>
      <c r="L323" s="212"/>
      <c r="M323" s="213"/>
      <c r="N323" s="214"/>
      <c r="O323" s="214"/>
      <c r="P323" s="214"/>
      <c r="Q323" s="214"/>
      <c r="R323" s="214"/>
      <c r="S323" s="214"/>
      <c r="T323" s="215"/>
      <c r="AT323" s="216" t="s">
        <v>210</v>
      </c>
      <c r="AU323" s="216" t="s">
        <v>85</v>
      </c>
      <c r="AV323" s="13" t="s">
        <v>83</v>
      </c>
      <c r="AW323" s="13" t="s">
        <v>38</v>
      </c>
      <c r="AX323" s="13" t="s">
        <v>76</v>
      </c>
      <c r="AY323" s="216" t="s">
        <v>152</v>
      </c>
    </row>
    <row r="324" spans="1:65" s="13" customFormat="1" ht="10.199999999999999">
      <c r="B324" s="207"/>
      <c r="C324" s="208"/>
      <c r="D324" s="188" t="s">
        <v>210</v>
      </c>
      <c r="E324" s="209" t="s">
        <v>31</v>
      </c>
      <c r="F324" s="210" t="s">
        <v>514</v>
      </c>
      <c r="G324" s="208"/>
      <c r="H324" s="209" t="s">
        <v>31</v>
      </c>
      <c r="I324" s="211"/>
      <c r="J324" s="208"/>
      <c r="K324" s="208"/>
      <c r="L324" s="212"/>
      <c r="M324" s="213"/>
      <c r="N324" s="214"/>
      <c r="O324" s="214"/>
      <c r="P324" s="214"/>
      <c r="Q324" s="214"/>
      <c r="R324" s="214"/>
      <c r="S324" s="214"/>
      <c r="T324" s="215"/>
      <c r="AT324" s="216" t="s">
        <v>210</v>
      </c>
      <c r="AU324" s="216" t="s">
        <v>85</v>
      </c>
      <c r="AV324" s="13" t="s">
        <v>83</v>
      </c>
      <c r="AW324" s="13" t="s">
        <v>38</v>
      </c>
      <c r="AX324" s="13" t="s">
        <v>76</v>
      </c>
      <c r="AY324" s="216" t="s">
        <v>152</v>
      </c>
    </row>
    <row r="325" spans="1:65" s="13" customFormat="1" ht="10.199999999999999">
      <c r="B325" s="207"/>
      <c r="C325" s="208"/>
      <c r="D325" s="188" t="s">
        <v>210</v>
      </c>
      <c r="E325" s="209" t="s">
        <v>31</v>
      </c>
      <c r="F325" s="210" t="s">
        <v>515</v>
      </c>
      <c r="G325" s="208"/>
      <c r="H325" s="209" t="s">
        <v>31</v>
      </c>
      <c r="I325" s="211"/>
      <c r="J325" s="208"/>
      <c r="K325" s="208"/>
      <c r="L325" s="212"/>
      <c r="M325" s="213"/>
      <c r="N325" s="214"/>
      <c r="O325" s="214"/>
      <c r="P325" s="214"/>
      <c r="Q325" s="214"/>
      <c r="R325" s="214"/>
      <c r="S325" s="214"/>
      <c r="T325" s="215"/>
      <c r="AT325" s="216" t="s">
        <v>210</v>
      </c>
      <c r="AU325" s="216" t="s">
        <v>85</v>
      </c>
      <c r="AV325" s="13" t="s">
        <v>83</v>
      </c>
      <c r="AW325" s="13" t="s">
        <v>38</v>
      </c>
      <c r="AX325" s="13" t="s">
        <v>76</v>
      </c>
      <c r="AY325" s="216" t="s">
        <v>152</v>
      </c>
    </row>
    <row r="326" spans="1:65" s="13" customFormat="1" ht="10.199999999999999">
      <c r="B326" s="207"/>
      <c r="C326" s="208"/>
      <c r="D326" s="188" t="s">
        <v>210</v>
      </c>
      <c r="E326" s="209" t="s">
        <v>31</v>
      </c>
      <c r="F326" s="210" t="s">
        <v>516</v>
      </c>
      <c r="G326" s="208"/>
      <c r="H326" s="209" t="s">
        <v>31</v>
      </c>
      <c r="I326" s="211"/>
      <c r="J326" s="208"/>
      <c r="K326" s="208"/>
      <c r="L326" s="212"/>
      <c r="M326" s="213"/>
      <c r="N326" s="214"/>
      <c r="O326" s="214"/>
      <c r="P326" s="214"/>
      <c r="Q326" s="214"/>
      <c r="R326" s="214"/>
      <c r="S326" s="214"/>
      <c r="T326" s="215"/>
      <c r="AT326" s="216" t="s">
        <v>210</v>
      </c>
      <c r="AU326" s="216" t="s">
        <v>85</v>
      </c>
      <c r="AV326" s="13" t="s">
        <v>83</v>
      </c>
      <c r="AW326" s="13" t="s">
        <v>38</v>
      </c>
      <c r="AX326" s="13" t="s">
        <v>76</v>
      </c>
      <c r="AY326" s="216" t="s">
        <v>152</v>
      </c>
    </row>
    <row r="327" spans="1:65" s="13" customFormat="1" ht="10.199999999999999">
      <c r="B327" s="207"/>
      <c r="C327" s="208"/>
      <c r="D327" s="188" t="s">
        <v>210</v>
      </c>
      <c r="E327" s="209" t="s">
        <v>31</v>
      </c>
      <c r="F327" s="210" t="s">
        <v>517</v>
      </c>
      <c r="G327" s="208"/>
      <c r="H327" s="209" t="s">
        <v>31</v>
      </c>
      <c r="I327" s="211"/>
      <c r="J327" s="208"/>
      <c r="K327" s="208"/>
      <c r="L327" s="212"/>
      <c r="M327" s="213"/>
      <c r="N327" s="214"/>
      <c r="O327" s="214"/>
      <c r="P327" s="214"/>
      <c r="Q327" s="214"/>
      <c r="R327" s="214"/>
      <c r="S327" s="214"/>
      <c r="T327" s="215"/>
      <c r="AT327" s="216" t="s">
        <v>210</v>
      </c>
      <c r="AU327" s="216" t="s">
        <v>85</v>
      </c>
      <c r="AV327" s="13" t="s">
        <v>83</v>
      </c>
      <c r="AW327" s="13" t="s">
        <v>38</v>
      </c>
      <c r="AX327" s="13" t="s">
        <v>76</v>
      </c>
      <c r="AY327" s="216" t="s">
        <v>152</v>
      </c>
    </row>
    <row r="328" spans="1:65" s="13" customFormat="1" ht="10.199999999999999">
      <c r="B328" s="207"/>
      <c r="C328" s="208"/>
      <c r="D328" s="188" t="s">
        <v>210</v>
      </c>
      <c r="E328" s="209" t="s">
        <v>31</v>
      </c>
      <c r="F328" s="210" t="s">
        <v>518</v>
      </c>
      <c r="G328" s="208"/>
      <c r="H328" s="209" t="s">
        <v>31</v>
      </c>
      <c r="I328" s="211"/>
      <c r="J328" s="208"/>
      <c r="K328" s="208"/>
      <c r="L328" s="212"/>
      <c r="M328" s="213"/>
      <c r="N328" s="214"/>
      <c r="O328" s="214"/>
      <c r="P328" s="214"/>
      <c r="Q328" s="214"/>
      <c r="R328" s="214"/>
      <c r="S328" s="214"/>
      <c r="T328" s="215"/>
      <c r="AT328" s="216" t="s">
        <v>210</v>
      </c>
      <c r="AU328" s="216" t="s">
        <v>85</v>
      </c>
      <c r="AV328" s="13" t="s">
        <v>83</v>
      </c>
      <c r="AW328" s="13" t="s">
        <v>38</v>
      </c>
      <c r="AX328" s="13" t="s">
        <v>76</v>
      </c>
      <c r="AY328" s="216" t="s">
        <v>152</v>
      </c>
    </row>
    <row r="329" spans="1:65" s="14" customFormat="1" ht="10.199999999999999">
      <c r="B329" s="217"/>
      <c r="C329" s="218"/>
      <c r="D329" s="188" t="s">
        <v>210</v>
      </c>
      <c r="E329" s="219" t="s">
        <v>31</v>
      </c>
      <c r="F329" s="220" t="s">
        <v>293</v>
      </c>
      <c r="G329" s="218"/>
      <c r="H329" s="221">
        <v>1</v>
      </c>
      <c r="I329" s="222"/>
      <c r="J329" s="218"/>
      <c r="K329" s="218"/>
      <c r="L329" s="223"/>
      <c r="M329" s="224"/>
      <c r="N329" s="225"/>
      <c r="O329" s="225"/>
      <c r="P329" s="225"/>
      <c r="Q329" s="225"/>
      <c r="R329" s="225"/>
      <c r="S329" s="225"/>
      <c r="T329" s="226"/>
      <c r="AT329" s="227" t="s">
        <v>210</v>
      </c>
      <c r="AU329" s="227" t="s">
        <v>85</v>
      </c>
      <c r="AV329" s="14" t="s">
        <v>85</v>
      </c>
      <c r="AW329" s="14" t="s">
        <v>38</v>
      </c>
      <c r="AX329" s="14" t="s">
        <v>76</v>
      </c>
      <c r="AY329" s="227" t="s">
        <v>152</v>
      </c>
    </row>
    <row r="330" spans="1:65" s="15" customFormat="1" ht="10.199999999999999">
      <c r="B330" s="228"/>
      <c r="C330" s="229"/>
      <c r="D330" s="188" t="s">
        <v>210</v>
      </c>
      <c r="E330" s="230" t="s">
        <v>31</v>
      </c>
      <c r="F330" s="231" t="s">
        <v>223</v>
      </c>
      <c r="G330" s="229"/>
      <c r="H330" s="232">
        <v>1</v>
      </c>
      <c r="I330" s="233"/>
      <c r="J330" s="229"/>
      <c r="K330" s="229"/>
      <c r="L330" s="234"/>
      <c r="M330" s="235"/>
      <c r="N330" s="236"/>
      <c r="O330" s="236"/>
      <c r="P330" s="236"/>
      <c r="Q330" s="236"/>
      <c r="R330" s="236"/>
      <c r="S330" s="236"/>
      <c r="T330" s="237"/>
      <c r="AT330" s="238" t="s">
        <v>210</v>
      </c>
      <c r="AU330" s="238" t="s">
        <v>85</v>
      </c>
      <c r="AV330" s="15" t="s">
        <v>157</v>
      </c>
      <c r="AW330" s="15" t="s">
        <v>38</v>
      </c>
      <c r="AX330" s="15" t="s">
        <v>83</v>
      </c>
      <c r="AY330" s="238" t="s">
        <v>152</v>
      </c>
    </row>
    <row r="331" spans="1:65" s="2" customFormat="1" ht="16.5" customHeight="1">
      <c r="A331" s="38"/>
      <c r="B331" s="39"/>
      <c r="C331" s="239" t="s">
        <v>298</v>
      </c>
      <c r="D331" s="239" t="s">
        <v>224</v>
      </c>
      <c r="E331" s="240" t="s">
        <v>519</v>
      </c>
      <c r="F331" s="241" t="s">
        <v>520</v>
      </c>
      <c r="G331" s="242" t="s">
        <v>262</v>
      </c>
      <c r="H331" s="243">
        <v>1</v>
      </c>
      <c r="I331" s="244"/>
      <c r="J331" s="245">
        <f>ROUND(I331*H331,2)</f>
        <v>0</v>
      </c>
      <c r="K331" s="241" t="s">
        <v>31</v>
      </c>
      <c r="L331" s="246"/>
      <c r="M331" s="247" t="s">
        <v>31</v>
      </c>
      <c r="N331" s="248" t="s">
        <v>47</v>
      </c>
      <c r="O331" s="68"/>
      <c r="P331" s="184">
        <f>O331*H331</f>
        <v>0</v>
      </c>
      <c r="Q331" s="184">
        <v>0</v>
      </c>
      <c r="R331" s="184">
        <f>Q331*H331</f>
        <v>0</v>
      </c>
      <c r="S331" s="184">
        <v>0</v>
      </c>
      <c r="T331" s="185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186" t="s">
        <v>227</v>
      </c>
      <c r="AT331" s="186" t="s">
        <v>224</v>
      </c>
      <c r="AU331" s="186" t="s">
        <v>85</v>
      </c>
      <c r="AY331" s="20" t="s">
        <v>152</v>
      </c>
      <c r="BE331" s="187">
        <f>IF(N331="základní",J331,0)</f>
        <v>0</v>
      </c>
      <c r="BF331" s="187">
        <f>IF(N331="snížená",J331,0)</f>
        <v>0</v>
      </c>
      <c r="BG331" s="187">
        <f>IF(N331="zákl. přenesená",J331,0)</f>
        <v>0</v>
      </c>
      <c r="BH331" s="187">
        <f>IF(N331="sníž. přenesená",J331,0)</f>
        <v>0</v>
      </c>
      <c r="BI331" s="187">
        <f>IF(N331="nulová",J331,0)</f>
        <v>0</v>
      </c>
      <c r="BJ331" s="20" t="s">
        <v>83</v>
      </c>
      <c r="BK331" s="187">
        <f>ROUND(I331*H331,2)</f>
        <v>0</v>
      </c>
      <c r="BL331" s="20" t="s">
        <v>208</v>
      </c>
      <c r="BM331" s="186" t="s">
        <v>521</v>
      </c>
    </row>
    <row r="332" spans="1:65" s="13" customFormat="1" ht="20.399999999999999">
      <c r="B332" s="207"/>
      <c r="C332" s="208"/>
      <c r="D332" s="188" t="s">
        <v>210</v>
      </c>
      <c r="E332" s="209" t="s">
        <v>31</v>
      </c>
      <c r="F332" s="210" t="s">
        <v>211</v>
      </c>
      <c r="G332" s="208"/>
      <c r="H332" s="209" t="s">
        <v>31</v>
      </c>
      <c r="I332" s="211"/>
      <c r="J332" s="208"/>
      <c r="K332" s="208"/>
      <c r="L332" s="212"/>
      <c r="M332" s="213"/>
      <c r="N332" s="214"/>
      <c r="O332" s="214"/>
      <c r="P332" s="214"/>
      <c r="Q332" s="214"/>
      <c r="R332" s="214"/>
      <c r="S332" s="214"/>
      <c r="T332" s="215"/>
      <c r="AT332" s="216" t="s">
        <v>210</v>
      </c>
      <c r="AU332" s="216" t="s">
        <v>85</v>
      </c>
      <c r="AV332" s="13" t="s">
        <v>83</v>
      </c>
      <c r="AW332" s="13" t="s">
        <v>38</v>
      </c>
      <c r="AX332" s="13" t="s">
        <v>76</v>
      </c>
      <c r="AY332" s="216" t="s">
        <v>152</v>
      </c>
    </row>
    <row r="333" spans="1:65" s="13" customFormat="1" ht="10.199999999999999">
      <c r="B333" s="207"/>
      <c r="C333" s="208"/>
      <c r="D333" s="188" t="s">
        <v>210</v>
      </c>
      <c r="E333" s="209" t="s">
        <v>31</v>
      </c>
      <c r="F333" s="210" t="s">
        <v>212</v>
      </c>
      <c r="G333" s="208"/>
      <c r="H333" s="209" t="s">
        <v>31</v>
      </c>
      <c r="I333" s="211"/>
      <c r="J333" s="208"/>
      <c r="K333" s="208"/>
      <c r="L333" s="212"/>
      <c r="M333" s="213"/>
      <c r="N333" s="214"/>
      <c r="O333" s="214"/>
      <c r="P333" s="214"/>
      <c r="Q333" s="214"/>
      <c r="R333" s="214"/>
      <c r="S333" s="214"/>
      <c r="T333" s="215"/>
      <c r="AT333" s="216" t="s">
        <v>210</v>
      </c>
      <c r="AU333" s="216" t="s">
        <v>85</v>
      </c>
      <c r="AV333" s="13" t="s">
        <v>83</v>
      </c>
      <c r="AW333" s="13" t="s">
        <v>38</v>
      </c>
      <c r="AX333" s="13" t="s">
        <v>76</v>
      </c>
      <c r="AY333" s="216" t="s">
        <v>152</v>
      </c>
    </row>
    <row r="334" spans="1:65" s="13" customFormat="1" ht="10.199999999999999">
      <c r="B334" s="207"/>
      <c r="C334" s="208"/>
      <c r="D334" s="188" t="s">
        <v>210</v>
      </c>
      <c r="E334" s="209" t="s">
        <v>31</v>
      </c>
      <c r="F334" s="210" t="s">
        <v>421</v>
      </c>
      <c r="G334" s="208"/>
      <c r="H334" s="209" t="s">
        <v>31</v>
      </c>
      <c r="I334" s="211"/>
      <c r="J334" s="208"/>
      <c r="K334" s="208"/>
      <c r="L334" s="212"/>
      <c r="M334" s="213"/>
      <c r="N334" s="214"/>
      <c r="O334" s="214"/>
      <c r="P334" s="214"/>
      <c r="Q334" s="214"/>
      <c r="R334" s="214"/>
      <c r="S334" s="214"/>
      <c r="T334" s="215"/>
      <c r="AT334" s="216" t="s">
        <v>210</v>
      </c>
      <c r="AU334" s="216" t="s">
        <v>85</v>
      </c>
      <c r="AV334" s="13" t="s">
        <v>83</v>
      </c>
      <c r="AW334" s="13" t="s">
        <v>38</v>
      </c>
      <c r="AX334" s="13" t="s">
        <v>76</v>
      </c>
      <c r="AY334" s="216" t="s">
        <v>152</v>
      </c>
    </row>
    <row r="335" spans="1:65" s="13" customFormat="1" ht="10.199999999999999">
      <c r="B335" s="207"/>
      <c r="C335" s="208"/>
      <c r="D335" s="188" t="s">
        <v>210</v>
      </c>
      <c r="E335" s="209" t="s">
        <v>31</v>
      </c>
      <c r="F335" s="210" t="s">
        <v>422</v>
      </c>
      <c r="G335" s="208"/>
      <c r="H335" s="209" t="s">
        <v>31</v>
      </c>
      <c r="I335" s="211"/>
      <c r="J335" s="208"/>
      <c r="K335" s="208"/>
      <c r="L335" s="212"/>
      <c r="M335" s="213"/>
      <c r="N335" s="214"/>
      <c r="O335" s="214"/>
      <c r="P335" s="214"/>
      <c r="Q335" s="214"/>
      <c r="R335" s="214"/>
      <c r="S335" s="214"/>
      <c r="T335" s="215"/>
      <c r="AT335" s="216" t="s">
        <v>210</v>
      </c>
      <c r="AU335" s="216" t="s">
        <v>85</v>
      </c>
      <c r="AV335" s="13" t="s">
        <v>83</v>
      </c>
      <c r="AW335" s="13" t="s">
        <v>38</v>
      </c>
      <c r="AX335" s="13" t="s">
        <v>76</v>
      </c>
      <c r="AY335" s="216" t="s">
        <v>152</v>
      </c>
    </row>
    <row r="336" spans="1:65" s="13" customFormat="1" ht="10.199999999999999">
      <c r="B336" s="207"/>
      <c r="C336" s="208"/>
      <c r="D336" s="188" t="s">
        <v>210</v>
      </c>
      <c r="E336" s="209" t="s">
        <v>31</v>
      </c>
      <c r="F336" s="210" t="s">
        <v>423</v>
      </c>
      <c r="G336" s="208"/>
      <c r="H336" s="209" t="s">
        <v>31</v>
      </c>
      <c r="I336" s="211"/>
      <c r="J336" s="208"/>
      <c r="K336" s="208"/>
      <c r="L336" s="212"/>
      <c r="M336" s="213"/>
      <c r="N336" s="214"/>
      <c r="O336" s="214"/>
      <c r="P336" s="214"/>
      <c r="Q336" s="214"/>
      <c r="R336" s="214"/>
      <c r="S336" s="214"/>
      <c r="T336" s="215"/>
      <c r="AT336" s="216" t="s">
        <v>210</v>
      </c>
      <c r="AU336" s="216" t="s">
        <v>85</v>
      </c>
      <c r="AV336" s="13" t="s">
        <v>83</v>
      </c>
      <c r="AW336" s="13" t="s">
        <v>38</v>
      </c>
      <c r="AX336" s="13" t="s">
        <v>76</v>
      </c>
      <c r="AY336" s="216" t="s">
        <v>152</v>
      </c>
    </row>
    <row r="337" spans="1:65" s="13" customFormat="1" ht="10.199999999999999">
      <c r="B337" s="207"/>
      <c r="C337" s="208"/>
      <c r="D337" s="188" t="s">
        <v>210</v>
      </c>
      <c r="E337" s="209" t="s">
        <v>31</v>
      </c>
      <c r="F337" s="210" t="s">
        <v>424</v>
      </c>
      <c r="G337" s="208"/>
      <c r="H337" s="209" t="s">
        <v>31</v>
      </c>
      <c r="I337" s="211"/>
      <c r="J337" s="208"/>
      <c r="K337" s="208"/>
      <c r="L337" s="212"/>
      <c r="M337" s="213"/>
      <c r="N337" s="214"/>
      <c r="O337" s="214"/>
      <c r="P337" s="214"/>
      <c r="Q337" s="214"/>
      <c r="R337" s="214"/>
      <c r="S337" s="214"/>
      <c r="T337" s="215"/>
      <c r="AT337" s="216" t="s">
        <v>210</v>
      </c>
      <c r="AU337" s="216" t="s">
        <v>85</v>
      </c>
      <c r="AV337" s="13" t="s">
        <v>83</v>
      </c>
      <c r="AW337" s="13" t="s">
        <v>38</v>
      </c>
      <c r="AX337" s="13" t="s">
        <v>76</v>
      </c>
      <c r="AY337" s="216" t="s">
        <v>152</v>
      </c>
    </row>
    <row r="338" spans="1:65" s="13" customFormat="1" ht="10.199999999999999">
      <c r="B338" s="207"/>
      <c r="C338" s="208"/>
      <c r="D338" s="188" t="s">
        <v>210</v>
      </c>
      <c r="E338" s="209" t="s">
        <v>31</v>
      </c>
      <c r="F338" s="210" t="s">
        <v>425</v>
      </c>
      <c r="G338" s="208"/>
      <c r="H338" s="209" t="s">
        <v>31</v>
      </c>
      <c r="I338" s="211"/>
      <c r="J338" s="208"/>
      <c r="K338" s="208"/>
      <c r="L338" s="212"/>
      <c r="M338" s="213"/>
      <c r="N338" s="214"/>
      <c r="O338" s="214"/>
      <c r="P338" s="214"/>
      <c r="Q338" s="214"/>
      <c r="R338" s="214"/>
      <c r="S338" s="214"/>
      <c r="T338" s="215"/>
      <c r="AT338" s="216" t="s">
        <v>210</v>
      </c>
      <c r="AU338" s="216" t="s">
        <v>85</v>
      </c>
      <c r="AV338" s="13" t="s">
        <v>83</v>
      </c>
      <c r="AW338" s="13" t="s">
        <v>38</v>
      </c>
      <c r="AX338" s="13" t="s">
        <v>76</v>
      </c>
      <c r="AY338" s="216" t="s">
        <v>152</v>
      </c>
    </row>
    <row r="339" spans="1:65" s="13" customFormat="1" ht="10.199999999999999">
      <c r="B339" s="207"/>
      <c r="C339" s="208"/>
      <c r="D339" s="188" t="s">
        <v>210</v>
      </c>
      <c r="E339" s="209" t="s">
        <v>31</v>
      </c>
      <c r="F339" s="210" t="s">
        <v>433</v>
      </c>
      <c r="G339" s="208"/>
      <c r="H339" s="209" t="s">
        <v>31</v>
      </c>
      <c r="I339" s="211"/>
      <c r="J339" s="208"/>
      <c r="K339" s="208"/>
      <c r="L339" s="212"/>
      <c r="M339" s="213"/>
      <c r="N339" s="214"/>
      <c r="O339" s="214"/>
      <c r="P339" s="214"/>
      <c r="Q339" s="214"/>
      <c r="R339" s="214"/>
      <c r="S339" s="214"/>
      <c r="T339" s="215"/>
      <c r="AT339" s="216" t="s">
        <v>210</v>
      </c>
      <c r="AU339" s="216" t="s">
        <v>85</v>
      </c>
      <c r="AV339" s="13" t="s">
        <v>83</v>
      </c>
      <c r="AW339" s="13" t="s">
        <v>38</v>
      </c>
      <c r="AX339" s="13" t="s">
        <v>76</v>
      </c>
      <c r="AY339" s="216" t="s">
        <v>152</v>
      </c>
    </row>
    <row r="340" spans="1:65" s="13" customFormat="1" ht="10.199999999999999">
      <c r="B340" s="207"/>
      <c r="C340" s="208"/>
      <c r="D340" s="188" t="s">
        <v>210</v>
      </c>
      <c r="E340" s="209" t="s">
        <v>31</v>
      </c>
      <c r="F340" s="210" t="s">
        <v>514</v>
      </c>
      <c r="G340" s="208"/>
      <c r="H340" s="209" t="s">
        <v>31</v>
      </c>
      <c r="I340" s="211"/>
      <c r="J340" s="208"/>
      <c r="K340" s="208"/>
      <c r="L340" s="212"/>
      <c r="M340" s="213"/>
      <c r="N340" s="214"/>
      <c r="O340" s="214"/>
      <c r="P340" s="214"/>
      <c r="Q340" s="214"/>
      <c r="R340" s="214"/>
      <c r="S340" s="214"/>
      <c r="T340" s="215"/>
      <c r="AT340" s="216" t="s">
        <v>210</v>
      </c>
      <c r="AU340" s="216" t="s">
        <v>85</v>
      </c>
      <c r="AV340" s="13" t="s">
        <v>83</v>
      </c>
      <c r="AW340" s="13" t="s">
        <v>38</v>
      </c>
      <c r="AX340" s="13" t="s">
        <v>76</v>
      </c>
      <c r="AY340" s="216" t="s">
        <v>152</v>
      </c>
    </row>
    <row r="341" spans="1:65" s="13" customFormat="1" ht="10.199999999999999">
      <c r="B341" s="207"/>
      <c r="C341" s="208"/>
      <c r="D341" s="188" t="s">
        <v>210</v>
      </c>
      <c r="E341" s="209" t="s">
        <v>31</v>
      </c>
      <c r="F341" s="210" t="s">
        <v>515</v>
      </c>
      <c r="G341" s="208"/>
      <c r="H341" s="209" t="s">
        <v>31</v>
      </c>
      <c r="I341" s="211"/>
      <c r="J341" s="208"/>
      <c r="K341" s="208"/>
      <c r="L341" s="212"/>
      <c r="M341" s="213"/>
      <c r="N341" s="214"/>
      <c r="O341" s="214"/>
      <c r="P341" s="214"/>
      <c r="Q341" s="214"/>
      <c r="R341" s="214"/>
      <c r="S341" s="214"/>
      <c r="T341" s="215"/>
      <c r="AT341" s="216" t="s">
        <v>210</v>
      </c>
      <c r="AU341" s="216" t="s">
        <v>85</v>
      </c>
      <c r="AV341" s="13" t="s">
        <v>83</v>
      </c>
      <c r="AW341" s="13" t="s">
        <v>38</v>
      </c>
      <c r="AX341" s="13" t="s">
        <v>76</v>
      </c>
      <c r="AY341" s="216" t="s">
        <v>152</v>
      </c>
    </row>
    <row r="342" spans="1:65" s="13" customFormat="1" ht="10.199999999999999">
      <c r="B342" s="207"/>
      <c r="C342" s="208"/>
      <c r="D342" s="188" t="s">
        <v>210</v>
      </c>
      <c r="E342" s="209" t="s">
        <v>31</v>
      </c>
      <c r="F342" s="210" t="s">
        <v>516</v>
      </c>
      <c r="G342" s="208"/>
      <c r="H342" s="209" t="s">
        <v>31</v>
      </c>
      <c r="I342" s="211"/>
      <c r="J342" s="208"/>
      <c r="K342" s="208"/>
      <c r="L342" s="212"/>
      <c r="M342" s="213"/>
      <c r="N342" s="214"/>
      <c r="O342" s="214"/>
      <c r="P342" s="214"/>
      <c r="Q342" s="214"/>
      <c r="R342" s="214"/>
      <c r="S342" s="214"/>
      <c r="T342" s="215"/>
      <c r="AT342" s="216" t="s">
        <v>210</v>
      </c>
      <c r="AU342" s="216" t="s">
        <v>85</v>
      </c>
      <c r="AV342" s="13" t="s">
        <v>83</v>
      </c>
      <c r="AW342" s="13" t="s">
        <v>38</v>
      </c>
      <c r="AX342" s="13" t="s">
        <v>76</v>
      </c>
      <c r="AY342" s="216" t="s">
        <v>152</v>
      </c>
    </row>
    <row r="343" spans="1:65" s="13" customFormat="1" ht="10.199999999999999">
      <c r="B343" s="207"/>
      <c r="C343" s="208"/>
      <c r="D343" s="188" t="s">
        <v>210</v>
      </c>
      <c r="E343" s="209" t="s">
        <v>31</v>
      </c>
      <c r="F343" s="210" t="s">
        <v>517</v>
      </c>
      <c r="G343" s="208"/>
      <c r="H343" s="209" t="s">
        <v>31</v>
      </c>
      <c r="I343" s="211"/>
      <c r="J343" s="208"/>
      <c r="K343" s="208"/>
      <c r="L343" s="212"/>
      <c r="M343" s="213"/>
      <c r="N343" s="214"/>
      <c r="O343" s="214"/>
      <c r="P343" s="214"/>
      <c r="Q343" s="214"/>
      <c r="R343" s="214"/>
      <c r="S343" s="214"/>
      <c r="T343" s="215"/>
      <c r="AT343" s="216" t="s">
        <v>210</v>
      </c>
      <c r="AU343" s="216" t="s">
        <v>85</v>
      </c>
      <c r="AV343" s="13" t="s">
        <v>83</v>
      </c>
      <c r="AW343" s="13" t="s">
        <v>38</v>
      </c>
      <c r="AX343" s="13" t="s">
        <v>76</v>
      </c>
      <c r="AY343" s="216" t="s">
        <v>152</v>
      </c>
    </row>
    <row r="344" spans="1:65" s="13" customFormat="1" ht="10.199999999999999">
      <c r="B344" s="207"/>
      <c r="C344" s="208"/>
      <c r="D344" s="188" t="s">
        <v>210</v>
      </c>
      <c r="E344" s="209" t="s">
        <v>31</v>
      </c>
      <c r="F344" s="210" t="s">
        <v>518</v>
      </c>
      <c r="G344" s="208"/>
      <c r="H344" s="209" t="s">
        <v>31</v>
      </c>
      <c r="I344" s="211"/>
      <c r="J344" s="208"/>
      <c r="K344" s="208"/>
      <c r="L344" s="212"/>
      <c r="M344" s="213"/>
      <c r="N344" s="214"/>
      <c r="O344" s="214"/>
      <c r="P344" s="214"/>
      <c r="Q344" s="214"/>
      <c r="R344" s="214"/>
      <c r="S344" s="214"/>
      <c r="T344" s="215"/>
      <c r="AT344" s="216" t="s">
        <v>210</v>
      </c>
      <c r="AU344" s="216" t="s">
        <v>85</v>
      </c>
      <c r="AV344" s="13" t="s">
        <v>83</v>
      </c>
      <c r="AW344" s="13" t="s">
        <v>38</v>
      </c>
      <c r="AX344" s="13" t="s">
        <v>76</v>
      </c>
      <c r="AY344" s="216" t="s">
        <v>152</v>
      </c>
    </row>
    <row r="345" spans="1:65" s="14" customFormat="1" ht="10.199999999999999">
      <c r="B345" s="217"/>
      <c r="C345" s="218"/>
      <c r="D345" s="188" t="s">
        <v>210</v>
      </c>
      <c r="E345" s="219" t="s">
        <v>31</v>
      </c>
      <c r="F345" s="220" t="s">
        <v>293</v>
      </c>
      <c r="G345" s="218"/>
      <c r="H345" s="221">
        <v>1</v>
      </c>
      <c r="I345" s="222"/>
      <c r="J345" s="218"/>
      <c r="K345" s="218"/>
      <c r="L345" s="223"/>
      <c r="M345" s="224"/>
      <c r="N345" s="225"/>
      <c r="O345" s="225"/>
      <c r="P345" s="225"/>
      <c r="Q345" s="225"/>
      <c r="R345" s="225"/>
      <c r="S345" s="225"/>
      <c r="T345" s="226"/>
      <c r="AT345" s="227" t="s">
        <v>210</v>
      </c>
      <c r="AU345" s="227" t="s">
        <v>85</v>
      </c>
      <c r="AV345" s="14" t="s">
        <v>85</v>
      </c>
      <c r="AW345" s="14" t="s">
        <v>38</v>
      </c>
      <c r="AX345" s="14" t="s">
        <v>76</v>
      </c>
      <c r="AY345" s="227" t="s">
        <v>152</v>
      </c>
    </row>
    <row r="346" spans="1:65" s="15" customFormat="1" ht="10.199999999999999">
      <c r="B346" s="228"/>
      <c r="C346" s="229"/>
      <c r="D346" s="188" t="s">
        <v>210</v>
      </c>
      <c r="E346" s="230" t="s">
        <v>31</v>
      </c>
      <c r="F346" s="231" t="s">
        <v>223</v>
      </c>
      <c r="G346" s="229"/>
      <c r="H346" s="232">
        <v>1</v>
      </c>
      <c r="I346" s="233"/>
      <c r="J346" s="229"/>
      <c r="K346" s="229"/>
      <c r="L346" s="234"/>
      <c r="M346" s="235"/>
      <c r="N346" s="236"/>
      <c r="O346" s="236"/>
      <c r="P346" s="236"/>
      <c r="Q346" s="236"/>
      <c r="R346" s="236"/>
      <c r="S346" s="236"/>
      <c r="T346" s="237"/>
      <c r="AT346" s="238" t="s">
        <v>210</v>
      </c>
      <c r="AU346" s="238" t="s">
        <v>85</v>
      </c>
      <c r="AV346" s="15" t="s">
        <v>157</v>
      </c>
      <c r="AW346" s="15" t="s">
        <v>38</v>
      </c>
      <c r="AX346" s="15" t="s">
        <v>83</v>
      </c>
      <c r="AY346" s="238" t="s">
        <v>152</v>
      </c>
    </row>
    <row r="347" spans="1:65" s="2" customFormat="1" ht="16.5" customHeight="1">
      <c r="A347" s="38"/>
      <c r="B347" s="39"/>
      <c r="C347" s="175" t="s">
        <v>208</v>
      </c>
      <c r="D347" s="175" t="s">
        <v>153</v>
      </c>
      <c r="E347" s="176" t="s">
        <v>522</v>
      </c>
      <c r="F347" s="177" t="s">
        <v>523</v>
      </c>
      <c r="G347" s="178" t="s">
        <v>262</v>
      </c>
      <c r="H347" s="179">
        <v>1</v>
      </c>
      <c r="I347" s="180"/>
      <c r="J347" s="181">
        <f>ROUND(I347*H347,2)</f>
        <v>0</v>
      </c>
      <c r="K347" s="177" t="s">
        <v>31</v>
      </c>
      <c r="L347" s="43"/>
      <c r="M347" s="182" t="s">
        <v>31</v>
      </c>
      <c r="N347" s="183" t="s">
        <v>47</v>
      </c>
      <c r="O347" s="68"/>
      <c r="P347" s="184">
        <f>O347*H347</f>
        <v>0</v>
      </c>
      <c r="Q347" s="184">
        <v>0</v>
      </c>
      <c r="R347" s="184">
        <f>Q347*H347</f>
        <v>0</v>
      </c>
      <c r="S347" s="184">
        <v>0</v>
      </c>
      <c r="T347" s="185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186" t="s">
        <v>208</v>
      </c>
      <c r="AT347" s="186" t="s">
        <v>153</v>
      </c>
      <c r="AU347" s="186" t="s">
        <v>85</v>
      </c>
      <c r="AY347" s="20" t="s">
        <v>152</v>
      </c>
      <c r="BE347" s="187">
        <f>IF(N347="základní",J347,0)</f>
        <v>0</v>
      </c>
      <c r="BF347" s="187">
        <f>IF(N347="snížená",J347,0)</f>
        <v>0</v>
      </c>
      <c r="BG347" s="187">
        <f>IF(N347="zákl. přenesená",J347,0)</f>
        <v>0</v>
      </c>
      <c r="BH347" s="187">
        <f>IF(N347="sníž. přenesená",J347,0)</f>
        <v>0</v>
      </c>
      <c r="BI347" s="187">
        <f>IF(N347="nulová",J347,0)</f>
        <v>0</v>
      </c>
      <c r="BJ347" s="20" t="s">
        <v>83</v>
      </c>
      <c r="BK347" s="187">
        <f>ROUND(I347*H347,2)</f>
        <v>0</v>
      </c>
      <c r="BL347" s="20" t="s">
        <v>208</v>
      </c>
      <c r="BM347" s="186" t="s">
        <v>524</v>
      </c>
    </row>
    <row r="348" spans="1:65" s="13" customFormat="1" ht="20.399999999999999">
      <c r="B348" s="207"/>
      <c r="C348" s="208"/>
      <c r="D348" s="188" t="s">
        <v>210</v>
      </c>
      <c r="E348" s="209" t="s">
        <v>31</v>
      </c>
      <c r="F348" s="210" t="s">
        <v>211</v>
      </c>
      <c r="G348" s="208"/>
      <c r="H348" s="209" t="s">
        <v>31</v>
      </c>
      <c r="I348" s="211"/>
      <c r="J348" s="208"/>
      <c r="K348" s="208"/>
      <c r="L348" s="212"/>
      <c r="M348" s="213"/>
      <c r="N348" s="214"/>
      <c r="O348" s="214"/>
      <c r="P348" s="214"/>
      <c r="Q348" s="214"/>
      <c r="R348" s="214"/>
      <c r="S348" s="214"/>
      <c r="T348" s="215"/>
      <c r="AT348" s="216" t="s">
        <v>210</v>
      </c>
      <c r="AU348" s="216" t="s">
        <v>85</v>
      </c>
      <c r="AV348" s="13" t="s">
        <v>83</v>
      </c>
      <c r="AW348" s="13" t="s">
        <v>38</v>
      </c>
      <c r="AX348" s="13" t="s">
        <v>76</v>
      </c>
      <c r="AY348" s="216" t="s">
        <v>152</v>
      </c>
    </row>
    <row r="349" spans="1:65" s="13" customFormat="1" ht="10.199999999999999">
      <c r="B349" s="207"/>
      <c r="C349" s="208"/>
      <c r="D349" s="188" t="s">
        <v>210</v>
      </c>
      <c r="E349" s="209" t="s">
        <v>31</v>
      </c>
      <c r="F349" s="210" t="s">
        <v>212</v>
      </c>
      <c r="G349" s="208"/>
      <c r="H349" s="209" t="s">
        <v>31</v>
      </c>
      <c r="I349" s="211"/>
      <c r="J349" s="208"/>
      <c r="K349" s="208"/>
      <c r="L349" s="212"/>
      <c r="M349" s="213"/>
      <c r="N349" s="214"/>
      <c r="O349" s="214"/>
      <c r="P349" s="214"/>
      <c r="Q349" s="214"/>
      <c r="R349" s="214"/>
      <c r="S349" s="214"/>
      <c r="T349" s="215"/>
      <c r="AT349" s="216" t="s">
        <v>210</v>
      </c>
      <c r="AU349" s="216" t="s">
        <v>85</v>
      </c>
      <c r="AV349" s="13" t="s">
        <v>83</v>
      </c>
      <c r="AW349" s="13" t="s">
        <v>38</v>
      </c>
      <c r="AX349" s="13" t="s">
        <v>76</v>
      </c>
      <c r="AY349" s="216" t="s">
        <v>152</v>
      </c>
    </row>
    <row r="350" spans="1:65" s="13" customFormat="1" ht="10.199999999999999">
      <c r="B350" s="207"/>
      <c r="C350" s="208"/>
      <c r="D350" s="188" t="s">
        <v>210</v>
      </c>
      <c r="E350" s="209" t="s">
        <v>31</v>
      </c>
      <c r="F350" s="210" t="s">
        <v>421</v>
      </c>
      <c r="G350" s="208"/>
      <c r="H350" s="209" t="s">
        <v>31</v>
      </c>
      <c r="I350" s="211"/>
      <c r="J350" s="208"/>
      <c r="K350" s="208"/>
      <c r="L350" s="212"/>
      <c r="M350" s="213"/>
      <c r="N350" s="214"/>
      <c r="O350" s="214"/>
      <c r="P350" s="214"/>
      <c r="Q350" s="214"/>
      <c r="R350" s="214"/>
      <c r="S350" s="214"/>
      <c r="T350" s="215"/>
      <c r="AT350" s="216" t="s">
        <v>210</v>
      </c>
      <c r="AU350" s="216" t="s">
        <v>85</v>
      </c>
      <c r="AV350" s="13" t="s">
        <v>83</v>
      </c>
      <c r="AW350" s="13" t="s">
        <v>38</v>
      </c>
      <c r="AX350" s="13" t="s">
        <v>76</v>
      </c>
      <c r="AY350" s="216" t="s">
        <v>152</v>
      </c>
    </row>
    <row r="351" spans="1:65" s="13" customFormat="1" ht="10.199999999999999">
      <c r="B351" s="207"/>
      <c r="C351" s="208"/>
      <c r="D351" s="188" t="s">
        <v>210</v>
      </c>
      <c r="E351" s="209" t="s">
        <v>31</v>
      </c>
      <c r="F351" s="210" t="s">
        <v>422</v>
      </c>
      <c r="G351" s="208"/>
      <c r="H351" s="209" t="s">
        <v>31</v>
      </c>
      <c r="I351" s="211"/>
      <c r="J351" s="208"/>
      <c r="K351" s="208"/>
      <c r="L351" s="212"/>
      <c r="M351" s="213"/>
      <c r="N351" s="214"/>
      <c r="O351" s="214"/>
      <c r="P351" s="214"/>
      <c r="Q351" s="214"/>
      <c r="R351" s="214"/>
      <c r="S351" s="214"/>
      <c r="T351" s="215"/>
      <c r="AT351" s="216" t="s">
        <v>210</v>
      </c>
      <c r="AU351" s="216" t="s">
        <v>85</v>
      </c>
      <c r="AV351" s="13" t="s">
        <v>83</v>
      </c>
      <c r="AW351" s="13" t="s">
        <v>38</v>
      </c>
      <c r="AX351" s="13" t="s">
        <v>76</v>
      </c>
      <c r="AY351" s="216" t="s">
        <v>152</v>
      </c>
    </row>
    <row r="352" spans="1:65" s="13" customFormat="1" ht="10.199999999999999">
      <c r="B352" s="207"/>
      <c r="C352" s="208"/>
      <c r="D352" s="188" t="s">
        <v>210</v>
      </c>
      <c r="E352" s="209" t="s">
        <v>31</v>
      </c>
      <c r="F352" s="210" t="s">
        <v>423</v>
      </c>
      <c r="G352" s="208"/>
      <c r="H352" s="209" t="s">
        <v>31</v>
      </c>
      <c r="I352" s="211"/>
      <c r="J352" s="208"/>
      <c r="K352" s="208"/>
      <c r="L352" s="212"/>
      <c r="M352" s="213"/>
      <c r="N352" s="214"/>
      <c r="O352" s="214"/>
      <c r="P352" s="214"/>
      <c r="Q352" s="214"/>
      <c r="R352" s="214"/>
      <c r="S352" s="214"/>
      <c r="T352" s="215"/>
      <c r="AT352" s="216" t="s">
        <v>210</v>
      </c>
      <c r="AU352" s="216" t="s">
        <v>85</v>
      </c>
      <c r="AV352" s="13" t="s">
        <v>83</v>
      </c>
      <c r="AW352" s="13" t="s">
        <v>38</v>
      </c>
      <c r="AX352" s="13" t="s">
        <v>76</v>
      </c>
      <c r="AY352" s="216" t="s">
        <v>152</v>
      </c>
    </row>
    <row r="353" spans="1:65" s="13" customFormat="1" ht="10.199999999999999">
      <c r="B353" s="207"/>
      <c r="C353" s="208"/>
      <c r="D353" s="188" t="s">
        <v>210</v>
      </c>
      <c r="E353" s="209" t="s">
        <v>31</v>
      </c>
      <c r="F353" s="210" t="s">
        <v>424</v>
      </c>
      <c r="G353" s="208"/>
      <c r="H353" s="209" t="s">
        <v>31</v>
      </c>
      <c r="I353" s="211"/>
      <c r="J353" s="208"/>
      <c r="K353" s="208"/>
      <c r="L353" s="212"/>
      <c r="M353" s="213"/>
      <c r="N353" s="214"/>
      <c r="O353" s="214"/>
      <c r="P353" s="214"/>
      <c r="Q353" s="214"/>
      <c r="R353" s="214"/>
      <c r="S353" s="214"/>
      <c r="T353" s="215"/>
      <c r="AT353" s="216" t="s">
        <v>210</v>
      </c>
      <c r="AU353" s="216" t="s">
        <v>85</v>
      </c>
      <c r="AV353" s="13" t="s">
        <v>83</v>
      </c>
      <c r="AW353" s="13" t="s">
        <v>38</v>
      </c>
      <c r="AX353" s="13" t="s">
        <v>76</v>
      </c>
      <c r="AY353" s="216" t="s">
        <v>152</v>
      </c>
    </row>
    <row r="354" spans="1:65" s="13" customFormat="1" ht="10.199999999999999">
      <c r="B354" s="207"/>
      <c r="C354" s="208"/>
      <c r="D354" s="188" t="s">
        <v>210</v>
      </c>
      <c r="E354" s="209" t="s">
        <v>31</v>
      </c>
      <c r="F354" s="210" t="s">
        <v>425</v>
      </c>
      <c r="G354" s="208"/>
      <c r="H354" s="209" t="s">
        <v>31</v>
      </c>
      <c r="I354" s="211"/>
      <c r="J354" s="208"/>
      <c r="K354" s="208"/>
      <c r="L354" s="212"/>
      <c r="M354" s="213"/>
      <c r="N354" s="214"/>
      <c r="O354" s="214"/>
      <c r="P354" s="214"/>
      <c r="Q354" s="214"/>
      <c r="R354" s="214"/>
      <c r="S354" s="214"/>
      <c r="T354" s="215"/>
      <c r="AT354" s="216" t="s">
        <v>210</v>
      </c>
      <c r="AU354" s="216" t="s">
        <v>85</v>
      </c>
      <c r="AV354" s="13" t="s">
        <v>83</v>
      </c>
      <c r="AW354" s="13" t="s">
        <v>38</v>
      </c>
      <c r="AX354" s="13" t="s">
        <v>76</v>
      </c>
      <c r="AY354" s="216" t="s">
        <v>152</v>
      </c>
    </row>
    <row r="355" spans="1:65" s="13" customFormat="1" ht="10.199999999999999">
      <c r="B355" s="207"/>
      <c r="C355" s="208"/>
      <c r="D355" s="188" t="s">
        <v>210</v>
      </c>
      <c r="E355" s="209" t="s">
        <v>31</v>
      </c>
      <c r="F355" s="210" t="s">
        <v>426</v>
      </c>
      <c r="G355" s="208"/>
      <c r="H355" s="209" t="s">
        <v>31</v>
      </c>
      <c r="I355" s="211"/>
      <c r="J355" s="208"/>
      <c r="K355" s="208"/>
      <c r="L355" s="212"/>
      <c r="M355" s="213"/>
      <c r="N355" s="214"/>
      <c r="O355" s="214"/>
      <c r="P355" s="214"/>
      <c r="Q355" s="214"/>
      <c r="R355" s="214"/>
      <c r="S355" s="214"/>
      <c r="T355" s="215"/>
      <c r="AT355" s="216" t="s">
        <v>210</v>
      </c>
      <c r="AU355" s="216" t="s">
        <v>85</v>
      </c>
      <c r="AV355" s="13" t="s">
        <v>83</v>
      </c>
      <c r="AW355" s="13" t="s">
        <v>38</v>
      </c>
      <c r="AX355" s="13" t="s">
        <v>76</v>
      </c>
      <c r="AY355" s="216" t="s">
        <v>152</v>
      </c>
    </row>
    <row r="356" spans="1:65" s="13" customFormat="1" ht="10.199999999999999">
      <c r="B356" s="207"/>
      <c r="C356" s="208"/>
      <c r="D356" s="188" t="s">
        <v>210</v>
      </c>
      <c r="E356" s="209" t="s">
        <v>31</v>
      </c>
      <c r="F356" s="210" t="s">
        <v>525</v>
      </c>
      <c r="G356" s="208"/>
      <c r="H356" s="209" t="s">
        <v>31</v>
      </c>
      <c r="I356" s="211"/>
      <c r="J356" s="208"/>
      <c r="K356" s="208"/>
      <c r="L356" s="212"/>
      <c r="M356" s="213"/>
      <c r="N356" s="214"/>
      <c r="O356" s="214"/>
      <c r="P356" s="214"/>
      <c r="Q356" s="214"/>
      <c r="R356" s="214"/>
      <c r="S356" s="214"/>
      <c r="T356" s="215"/>
      <c r="AT356" s="216" t="s">
        <v>210</v>
      </c>
      <c r="AU356" s="216" t="s">
        <v>85</v>
      </c>
      <c r="AV356" s="13" t="s">
        <v>83</v>
      </c>
      <c r="AW356" s="13" t="s">
        <v>38</v>
      </c>
      <c r="AX356" s="13" t="s">
        <v>76</v>
      </c>
      <c r="AY356" s="216" t="s">
        <v>152</v>
      </c>
    </row>
    <row r="357" spans="1:65" s="13" customFormat="1" ht="10.199999999999999">
      <c r="B357" s="207"/>
      <c r="C357" s="208"/>
      <c r="D357" s="188" t="s">
        <v>210</v>
      </c>
      <c r="E357" s="209" t="s">
        <v>31</v>
      </c>
      <c r="F357" s="210" t="s">
        <v>526</v>
      </c>
      <c r="G357" s="208"/>
      <c r="H357" s="209" t="s">
        <v>31</v>
      </c>
      <c r="I357" s="211"/>
      <c r="J357" s="208"/>
      <c r="K357" s="208"/>
      <c r="L357" s="212"/>
      <c r="M357" s="213"/>
      <c r="N357" s="214"/>
      <c r="O357" s="214"/>
      <c r="P357" s="214"/>
      <c r="Q357" s="214"/>
      <c r="R357" s="214"/>
      <c r="S357" s="214"/>
      <c r="T357" s="215"/>
      <c r="AT357" s="216" t="s">
        <v>210</v>
      </c>
      <c r="AU357" s="216" t="s">
        <v>85</v>
      </c>
      <c r="AV357" s="13" t="s">
        <v>83</v>
      </c>
      <c r="AW357" s="13" t="s">
        <v>38</v>
      </c>
      <c r="AX357" s="13" t="s">
        <v>76</v>
      </c>
      <c r="AY357" s="216" t="s">
        <v>152</v>
      </c>
    </row>
    <row r="358" spans="1:65" s="13" customFormat="1" ht="10.199999999999999">
      <c r="B358" s="207"/>
      <c r="C358" s="208"/>
      <c r="D358" s="188" t="s">
        <v>210</v>
      </c>
      <c r="E358" s="209" t="s">
        <v>31</v>
      </c>
      <c r="F358" s="210" t="s">
        <v>517</v>
      </c>
      <c r="G358" s="208"/>
      <c r="H358" s="209" t="s">
        <v>31</v>
      </c>
      <c r="I358" s="211"/>
      <c r="J358" s="208"/>
      <c r="K358" s="208"/>
      <c r="L358" s="212"/>
      <c r="M358" s="213"/>
      <c r="N358" s="214"/>
      <c r="O358" s="214"/>
      <c r="P358" s="214"/>
      <c r="Q358" s="214"/>
      <c r="R358" s="214"/>
      <c r="S358" s="214"/>
      <c r="T358" s="215"/>
      <c r="AT358" s="216" t="s">
        <v>210</v>
      </c>
      <c r="AU358" s="216" t="s">
        <v>85</v>
      </c>
      <c r="AV358" s="13" t="s">
        <v>83</v>
      </c>
      <c r="AW358" s="13" t="s">
        <v>38</v>
      </c>
      <c r="AX358" s="13" t="s">
        <v>76</v>
      </c>
      <c r="AY358" s="216" t="s">
        <v>152</v>
      </c>
    </row>
    <row r="359" spans="1:65" s="13" customFormat="1" ht="10.199999999999999">
      <c r="B359" s="207"/>
      <c r="C359" s="208"/>
      <c r="D359" s="188" t="s">
        <v>210</v>
      </c>
      <c r="E359" s="209" t="s">
        <v>31</v>
      </c>
      <c r="F359" s="210" t="s">
        <v>527</v>
      </c>
      <c r="G359" s="208"/>
      <c r="H359" s="209" t="s">
        <v>31</v>
      </c>
      <c r="I359" s="211"/>
      <c r="J359" s="208"/>
      <c r="K359" s="208"/>
      <c r="L359" s="212"/>
      <c r="M359" s="213"/>
      <c r="N359" s="214"/>
      <c r="O359" s="214"/>
      <c r="P359" s="214"/>
      <c r="Q359" s="214"/>
      <c r="R359" s="214"/>
      <c r="S359" s="214"/>
      <c r="T359" s="215"/>
      <c r="AT359" s="216" t="s">
        <v>210</v>
      </c>
      <c r="AU359" s="216" t="s">
        <v>85</v>
      </c>
      <c r="AV359" s="13" t="s">
        <v>83</v>
      </c>
      <c r="AW359" s="13" t="s">
        <v>38</v>
      </c>
      <c r="AX359" s="13" t="s">
        <v>76</v>
      </c>
      <c r="AY359" s="216" t="s">
        <v>152</v>
      </c>
    </row>
    <row r="360" spans="1:65" s="14" customFormat="1" ht="10.199999999999999">
      <c r="B360" s="217"/>
      <c r="C360" s="218"/>
      <c r="D360" s="188" t="s">
        <v>210</v>
      </c>
      <c r="E360" s="219" t="s">
        <v>31</v>
      </c>
      <c r="F360" s="220" t="s">
        <v>293</v>
      </c>
      <c r="G360" s="218"/>
      <c r="H360" s="221">
        <v>1</v>
      </c>
      <c r="I360" s="222"/>
      <c r="J360" s="218"/>
      <c r="K360" s="218"/>
      <c r="L360" s="223"/>
      <c r="M360" s="224"/>
      <c r="N360" s="225"/>
      <c r="O360" s="225"/>
      <c r="P360" s="225"/>
      <c r="Q360" s="225"/>
      <c r="R360" s="225"/>
      <c r="S360" s="225"/>
      <c r="T360" s="226"/>
      <c r="AT360" s="227" t="s">
        <v>210</v>
      </c>
      <c r="AU360" s="227" t="s">
        <v>85</v>
      </c>
      <c r="AV360" s="14" t="s">
        <v>85</v>
      </c>
      <c r="AW360" s="14" t="s">
        <v>38</v>
      </c>
      <c r="AX360" s="14" t="s">
        <v>76</v>
      </c>
      <c r="AY360" s="227" t="s">
        <v>152</v>
      </c>
    </row>
    <row r="361" spans="1:65" s="15" customFormat="1" ht="10.199999999999999">
      <c r="B361" s="228"/>
      <c r="C361" s="229"/>
      <c r="D361" s="188" t="s">
        <v>210</v>
      </c>
      <c r="E361" s="230" t="s">
        <v>31</v>
      </c>
      <c r="F361" s="231" t="s">
        <v>223</v>
      </c>
      <c r="G361" s="229"/>
      <c r="H361" s="232">
        <v>1</v>
      </c>
      <c r="I361" s="233"/>
      <c r="J361" s="229"/>
      <c r="K361" s="229"/>
      <c r="L361" s="234"/>
      <c r="M361" s="235"/>
      <c r="N361" s="236"/>
      <c r="O361" s="236"/>
      <c r="P361" s="236"/>
      <c r="Q361" s="236"/>
      <c r="R361" s="236"/>
      <c r="S361" s="236"/>
      <c r="T361" s="237"/>
      <c r="AT361" s="238" t="s">
        <v>210</v>
      </c>
      <c r="AU361" s="238" t="s">
        <v>85</v>
      </c>
      <c r="AV361" s="15" t="s">
        <v>157</v>
      </c>
      <c r="AW361" s="15" t="s">
        <v>38</v>
      </c>
      <c r="AX361" s="15" t="s">
        <v>83</v>
      </c>
      <c r="AY361" s="238" t="s">
        <v>152</v>
      </c>
    </row>
    <row r="362" spans="1:65" s="2" customFormat="1" ht="16.5" customHeight="1">
      <c r="A362" s="38"/>
      <c r="B362" s="39"/>
      <c r="C362" s="239" t="s">
        <v>305</v>
      </c>
      <c r="D362" s="239" t="s">
        <v>224</v>
      </c>
      <c r="E362" s="240" t="s">
        <v>519</v>
      </c>
      <c r="F362" s="241" t="s">
        <v>520</v>
      </c>
      <c r="G362" s="242" t="s">
        <v>262</v>
      </c>
      <c r="H362" s="243">
        <v>1</v>
      </c>
      <c r="I362" s="244"/>
      <c r="J362" s="245">
        <f>ROUND(I362*H362,2)</f>
        <v>0</v>
      </c>
      <c r="K362" s="241" t="s">
        <v>31</v>
      </c>
      <c r="L362" s="246"/>
      <c r="M362" s="247" t="s">
        <v>31</v>
      </c>
      <c r="N362" s="248" t="s">
        <v>47</v>
      </c>
      <c r="O362" s="68"/>
      <c r="P362" s="184">
        <f>O362*H362</f>
        <v>0</v>
      </c>
      <c r="Q362" s="184">
        <v>0</v>
      </c>
      <c r="R362" s="184">
        <f>Q362*H362</f>
        <v>0</v>
      </c>
      <c r="S362" s="184">
        <v>0</v>
      </c>
      <c r="T362" s="185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186" t="s">
        <v>227</v>
      </c>
      <c r="AT362" s="186" t="s">
        <v>224</v>
      </c>
      <c r="AU362" s="186" t="s">
        <v>85</v>
      </c>
      <c r="AY362" s="20" t="s">
        <v>152</v>
      </c>
      <c r="BE362" s="187">
        <f>IF(N362="základní",J362,0)</f>
        <v>0</v>
      </c>
      <c r="BF362" s="187">
        <f>IF(N362="snížená",J362,0)</f>
        <v>0</v>
      </c>
      <c r="BG362" s="187">
        <f>IF(N362="zákl. přenesená",J362,0)</f>
        <v>0</v>
      </c>
      <c r="BH362" s="187">
        <f>IF(N362="sníž. přenesená",J362,0)</f>
        <v>0</v>
      </c>
      <c r="BI362" s="187">
        <f>IF(N362="nulová",J362,0)</f>
        <v>0</v>
      </c>
      <c r="BJ362" s="20" t="s">
        <v>83</v>
      </c>
      <c r="BK362" s="187">
        <f>ROUND(I362*H362,2)</f>
        <v>0</v>
      </c>
      <c r="BL362" s="20" t="s">
        <v>208</v>
      </c>
      <c r="BM362" s="186" t="s">
        <v>528</v>
      </c>
    </row>
    <row r="363" spans="1:65" s="13" customFormat="1" ht="20.399999999999999">
      <c r="B363" s="207"/>
      <c r="C363" s="208"/>
      <c r="D363" s="188" t="s">
        <v>210</v>
      </c>
      <c r="E363" s="209" t="s">
        <v>31</v>
      </c>
      <c r="F363" s="210" t="s">
        <v>211</v>
      </c>
      <c r="G363" s="208"/>
      <c r="H363" s="209" t="s">
        <v>31</v>
      </c>
      <c r="I363" s="211"/>
      <c r="J363" s="208"/>
      <c r="K363" s="208"/>
      <c r="L363" s="212"/>
      <c r="M363" s="213"/>
      <c r="N363" s="214"/>
      <c r="O363" s="214"/>
      <c r="P363" s="214"/>
      <c r="Q363" s="214"/>
      <c r="R363" s="214"/>
      <c r="S363" s="214"/>
      <c r="T363" s="215"/>
      <c r="AT363" s="216" t="s">
        <v>210</v>
      </c>
      <c r="AU363" s="216" t="s">
        <v>85</v>
      </c>
      <c r="AV363" s="13" t="s">
        <v>83</v>
      </c>
      <c r="AW363" s="13" t="s">
        <v>38</v>
      </c>
      <c r="AX363" s="13" t="s">
        <v>76</v>
      </c>
      <c r="AY363" s="216" t="s">
        <v>152</v>
      </c>
    </row>
    <row r="364" spans="1:65" s="13" customFormat="1" ht="10.199999999999999">
      <c r="B364" s="207"/>
      <c r="C364" s="208"/>
      <c r="D364" s="188" t="s">
        <v>210</v>
      </c>
      <c r="E364" s="209" t="s">
        <v>31</v>
      </c>
      <c r="F364" s="210" t="s">
        <v>212</v>
      </c>
      <c r="G364" s="208"/>
      <c r="H364" s="209" t="s">
        <v>31</v>
      </c>
      <c r="I364" s="211"/>
      <c r="J364" s="208"/>
      <c r="K364" s="208"/>
      <c r="L364" s="212"/>
      <c r="M364" s="213"/>
      <c r="N364" s="214"/>
      <c r="O364" s="214"/>
      <c r="P364" s="214"/>
      <c r="Q364" s="214"/>
      <c r="R364" s="214"/>
      <c r="S364" s="214"/>
      <c r="T364" s="215"/>
      <c r="AT364" s="216" t="s">
        <v>210</v>
      </c>
      <c r="AU364" s="216" t="s">
        <v>85</v>
      </c>
      <c r="AV364" s="13" t="s">
        <v>83</v>
      </c>
      <c r="AW364" s="13" t="s">
        <v>38</v>
      </c>
      <c r="AX364" s="13" t="s">
        <v>76</v>
      </c>
      <c r="AY364" s="216" t="s">
        <v>152</v>
      </c>
    </row>
    <row r="365" spans="1:65" s="13" customFormat="1" ht="10.199999999999999">
      <c r="B365" s="207"/>
      <c r="C365" s="208"/>
      <c r="D365" s="188" t="s">
        <v>210</v>
      </c>
      <c r="E365" s="209" t="s">
        <v>31</v>
      </c>
      <c r="F365" s="210" t="s">
        <v>421</v>
      </c>
      <c r="G365" s="208"/>
      <c r="H365" s="209" t="s">
        <v>31</v>
      </c>
      <c r="I365" s="211"/>
      <c r="J365" s="208"/>
      <c r="K365" s="208"/>
      <c r="L365" s="212"/>
      <c r="M365" s="213"/>
      <c r="N365" s="214"/>
      <c r="O365" s="214"/>
      <c r="P365" s="214"/>
      <c r="Q365" s="214"/>
      <c r="R365" s="214"/>
      <c r="S365" s="214"/>
      <c r="T365" s="215"/>
      <c r="AT365" s="216" t="s">
        <v>210</v>
      </c>
      <c r="AU365" s="216" t="s">
        <v>85</v>
      </c>
      <c r="AV365" s="13" t="s">
        <v>83</v>
      </c>
      <c r="AW365" s="13" t="s">
        <v>38</v>
      </c>
      <c r="AX365" s="13" t="s">
        <v>76</v>
      </c>
      <c r="AY365" s="216" t="s">
        <v>152</v>
      </c>
    </row>
    <row r="366" spans="1:65" s="13" customFormat="1" ht="10.199999999999999">
      <c r="B366" s="207"/>
      <c r="C366" s="208"/>
      <c r="D366" s="188" t="s">
        <v>210</v>
      </c>
      <c r="E366" s="209" t="s">
        <v>31</v>
      </c>
      <c r="F366" s="210" t="s">
        <v>422</v>
      </c>
      <c r="G366" s="208"/>
      <c r="H366" s="209" t="s">
        <v>31</v>
      </c>
      <c r="I366" s="211"/>
      <c r="J366" s="208"/>
      <c r="K366" s="208"/>
      <c r="L366" s="212"/>
      <c r="M366" s="213"/>
      <c r="N366" s="214"/>
      <c r="O366" s="214"/>
      <c r="P366" s="214"/>
      <c r="Q366" s="214"/>
      <c r="R366" s="214"/>
      <c r="S366" s="214"/>
      <c r="T366" s="215"/>
      <c r="AT366" s="216" t="s">
        <v>210</v>
      </c>
      <c r="AU366" s="216" t="s">
        <v>85</v>
      </c>
      <c r="AV366" s="13" t="s">
        <v>83</v>
      </c>
      <c r="AW366" s="13" t="s">
        <v>38</v>
      </c>
      <c r="AX366" s="13" t="s">
        <v>76</v>
      </c>
      <c r="AY366" s="216" t="s">
        <v>152</v>
      </c>
    </row>
    <row r="367" spans="1:65" s="13" customFormat="1" ht="10.199999999999999">
      <c r="B367" s="207"/>
      <c r="C367" s="208"/>
      <c r="D367" s="188" t="s">
        <v>210</v>
      </c>
      <c r="E367" s="209" t="s">
        <v>31</v>
      </c>
      <c r="F367" s="210" t="s">
        <v>423</v>
      </c>
      <c r="G367" s="208"/>
      <c r="H367" s="209" t="s">
        <v>31</v>
      </c>
      <c r="I367" s="211"/>
      <c r="J367" s="208"/>
      <c r="K367" s="208"/>
      <c r="L367" s="212"/>
      <c r="M367" s="213"/>
      <c r="N367" s="214"/>
      <c r="O367" s="214"/>
      <c r="P367" s="214"/>
      <c r="Q367" s="214"/>
      <c r="R367" s="214"/>
      <c r="S367" s="214"/>
      <c r="T367" s="215"/>
      <c r="AT367" s="216" t="s">
        <v>210</v>
      </c>
      <c r="AU367" s="216" t="s">
        <v>85</v>
      </c>
      <c r="AV367" s="13" t="s">
        <v>83</v>
      </c>
      <c r="AW367" s="13" t="s">
        <v>38</v>
      </c>
      <c r="AX367" s="13" t="s">
        <v>76</v>
      </c>
      <c r="AY367" s="216" t="s">
        <v>152</v>
      </c>
    </row>
    <row r="368" spans="1:65" s="13" customFormat="1" ht="10.199999999999999">
      <c r="B368" s="207"/>
      <c r="C368" s="208"/>
      <c r="D368" s="188" t="s">
        <v>210</v>
      </c>
      <c r="E368" s="209" t="s">
        <v>31</v>
      </c>
      <c r="F368" s="210" t="s">
        <v>424</v>
      </c>
      <c r="G368" s="208"/>
      <c r="H368" s="209" t="s">
        <v>31</v>
      </c>
      <c r="I368" s="211"/>
      <c r="J368" s="208"/>
      <c r="K368" s="208"/>
      <c r="L368" s="212"/>
      <c r="M368" s="213"/>
      <c r="N368" s="214"/>
      <c r="O368" s="214"/>
      <c r="P368" s="214"/>
      <c r="Q368" s="214"/>
      <c r="R368" s="214"/>
      <c r="S368" s="214"/>
      <c r="T368" s="215"/>
      <c r="AT368" s="216" t="s">
        <v>210</v>
      </c>
      <c r="AU368" s="216" t="s">
        <v>85</v>
      </c>
      <c r="AV368" s="13" t="s">
        <v>83</v>
      </c>
      <c r="AW368" s="13" t="s">
        <v>38</v>
      </c>
      <c r="AX368" s="13" t="s">
        <v>76</v>
      </c>
      <c r="AY368" s="216" t="s">
        <v>152</v>
      </c>
    </row>
    <row r="369" spans="1:65" s="13" customFormat="1" ht="10.199999999999999">
      <c r="B369" s="207"/>
      <c r="C369" s="208"/>
      <c r="D369" s="188" t="s">
        <v>210</v>
      </c>
      <c r="E369" s="209" t="s">
        <v>31</v>
      </c>
      <c r="F369" s="210" t="s">
        <v>425</v>
      </c>
      <c r="G369" s="208"/>
      <c r="H369" s="209" t="s">
        <v>31</v>
      </c>
      <c r="I369" s="211"/>
      <c r="J369" s="208"/>
      <c r="K369" s="208"/>
      <c r="L369" s="212"/>
      <c r="M369" s="213"/>
      <c r="N369" s="214"/>
      <c r="O369" s="214"/>
      <c r="P369" s="214"/>
      <c r="Q369" s="214"/>
      <c r="R369" s="214"/>
      <c r="S369" s="214"/>
      <c r="T369" s="215"/>
      <c r="AT369" s="216" t="s">
        <v>210</v>
      </c>
      <c r="AU369" s="216" t="s">
        <v>85</v>
      </c>
      <c r="AV369" s="13" t="s">
        <v>83</v>
      </c>
      <c r="AW369" s="13" t="s">
        <v>38</v>
      </c>
      <c r="AX369" s="13" t="s">
        <v>76</v>
      </c>
      <c r="AY369" s="216" t="s">
        <v>152</v>
      </c>
    </row>
    <row r="370" spans="1:65" s="13" customFormat="1" ht="10.199999999999999">
      <c r="B370" s="207"/>
      <c r="C370" s="208"/>
      <c r="D370" s="188" t="s">
        <v>210</v>
      </c>
      <c r="E370" s="209" t="s">
        <v>31</v>
      </c>
      <c r="F370" s="210" t="s">
        <v>433</v>
      </c>
      <c r="G370" s="208"/>
      <c r="H370" s="209" t="s">
        <v>31</v>
      </c>
      <c r="I370" s="211"/>
      <c r="J370" s="208"/>
      <c r="K370" s="208"/>
      <c r="L370" s="212"/>
      <c r="M370" s="213"/>
      <c r="N370" s="214"/>
      <c r="O370" s="214"/>
      <c r="P370" s="214"/>
      <c r="Q370" s="214"/>
      <c r="R370" s="214"/>
      <c r="S370" s="214"/>
      <c r="T370" s="215"/>
      <c r="AT370" s="216" t="s">
        <v>210</v>
      </c>
      <c r="AU370" s="216" t="s">
        <v>85</v>
      </c>
      <c r="AV370" s="13" t="s">
        <v>83</v>
      </c>
      <c r="AW370" s="13" t="s">
        <v>38</v>
      </c>
      <c r="AX370" s="13" t="s">
        <v>76</v>
      </c>
      <c r="AY370" s="216" t="s">
        <v>152</v>
      </c>
    </row>
    <row r="371" spans="1:65" s="13" customFormat="1" ht="10.199999999999999">
      <c r="B371" s="207"/>
      <c r="C371" s="208"/>
      <c r="D371" s="188" t="s">
        <v>210</v>
      </c>
      <c r="E371" s="209" t="s">
        <v>31</v>
      </c>
      <c r="F371" s="210" t="s">
        <v>525</v>
      </c>
      <c r="G371" s="208"/>
      <c r="H371" s="209" t="s">
        <v>31</v>
      </c>
      <c r="I371" s="211"/>
      <c r="J371" s="208"/>
      <c r="K371" s="208"/>
      <c r="L371" s="212"/>
      <c r="M371" s="213"/>
      <c r="N371" s="214"/>
      <c r="O371" s="214"/>
      <c r="P371" s="214"/>
      <c r="Q371" s="214"/>
      <c r="R371" s="214"/>
      <c r="S371" s="214"/>
      <c r="T371" s="215"/>
      <c r="AT371" s="216" t="s">
        <v>210</v>
      </c>
      <c r="AU371" s="216" t="s">
        <v>85</v>
      </c>
      <c r="AV371" s="13" t="s">
        <v>83</v>
      </c>
      <c r="AW371" s="13" t="s">
        <v>38</v>
      </c>
      <c r="AX371" s="13" t="s">
        <v>76</v>
      </c>
      <c r="AY371" s="216" t="s">
        <v>152</v>
      </c>
    </row>
    <row r="372" spans="1:65" s="13" customFormat="1" ht="10.199999999999999">
      <c r="B372" s="207"/>
      <c r="C372" s="208"/>
      <c r="D372" s="188" t="s">
        <v>210</v>
      </c>
      <c r="E372" s="209" t="s">
        <v>31</v>
      </c>
      <c r="F372" s="210" t="s">
        <v>526</v>
      </c>
      <c r="G372" s="208"/>
      <c r="H372" s="209" t="s">
        <v>31</v>
      </c>
      <c r="I372" s="211"/>
      <c r="J372" s="208"/>
      <c r="K372" s="208"/>
      <c r="L372" s="212"/>
      <c r="M372" s="213"/>
      <c r="N372" s="214"/>
      <c r="O372" s="214"/>
      <c r="P372" s="214"/>
      <c r="Q372" s="214"/>
      <c r="R372" s="214"/>
      <c r="S372" s="214"/>
      <c r="T372" s="215"/>
      <c r="AT372" s="216" t="s">
        <v>210</v>
      </c>
      <c r="AU372" s="216" t="s">
        <v>85</v>
      </c>
      <c r="AV372" s="13" t="s">
        <v>83</v>
      </c>
      <c r="AW372" s="13" t="s">
        <v>38</v>
      </c>
      <c r="AX372" s="13" t="s">
        <v>76</v>
      </c>
      <c r="AY372" s="216" t="s">
        <v>152</v>
      </c>
    </row>
    <row r="373" spans="1:65" s="13" customFormat="1" ht="10.199999999999999">
      <c r="B373" s="207"/>
      <c r="C373" s="208"/>
      <c r="D373" s="188" t="s">
        <v>210</v>
      </c>
      <c r="E373" s="209" t="s">
        <v>31</v>
      </c>
      <c r="F373" s="210" t="s">
        <v>517</v>
      </c>
      <c r="G373" s="208"/>
      <c r="H373" s="209" t="s">
        <v>31</v>
      </c>
      <c r="I373" s="211"/>
      <c r="J373" s="208"/>
      <c r="K373" s="208"/>
      <c r="L373" s="212"/>
      <c r="M373" s="213"/>
      <c r="N373" s="214"/>
      <c r="O373" s="214"/>
      <c r="P373" s="214"/>
      <c r="Q373" s="214"/>
      <c r="R373" s="214"/>
      <c r="S373" s="214"/>
      <c r="T373" s="215"/>
      <c r="AT373" s="216" t="s">
        <v>210</v>
      </c>
      <c r="AU373" s="216" t="s">
        <v>85</v>
      </c>
      <c r="AV373" s="13" t="s">
        <v>83</v>
      </c>
      <c r="AW373" s="13" t="s">
        <v>38</v>
      </c>
      <c r="AX373" s="13" t="s">
        <v>76</v>
      </c>
      <c r="AY373" s="216" t="s">
        <v>152</v>
      </c>
    </row>
    <row r="374" spans="1:65" s="13" customFormat="1" ht="10.199999999999999">
      <c r="B374" s="207"/>
      <c r="C374" s="208"/>
      <c r="D374" s="188" t="s">
        <v>210</v>
      </c>
      <c r="E374" s="209" t="s">
        <v>31</v>
      </c>
      <c r="F374" s="210" t="s">
        <v>527</v>
      </c>
      <c r="G374" s="208"/>
      <c r="H374" s="209" t="s">
        <v>31</v>
      </c>
      <c r="I374" s="211"/>
      <c r="J374" s="208"/>
      <c r="K374" s="208"/>
      <c r="L374" s="212"/>
      <c r="M374" s="213"/>
      <c r="N374" s="214"/>
      <c r="O374" s="214"/>
      <c r="P374" s="214"/>
      <c r="Q374" s="214"/>
      <c r="R374" s="214"/>
      <c r="S374" s="214"/>
      <c r="T374" s="215"/>
      <c r="AT374" s="216" t="s">
        <v>210</v>
      </c>
      <c r="AU374" s="216" t="s">
        <v>85</v>
      </c>
      <c r="AV374" s="13" t="s">
        <v>83</v>
      </c>
      <c r="AW374" s="13" t="s">
        <v>38</v>
      </c>
      <c r="AX374" s="13" t="s">
        <v>76</v>
      </c>
      <c r="AY374" s="216" t="s">
        <v>152</v>
      </c>
    </row>
    <row r="375" spans="1:65" s="14" customFormat="1" ht="10.199999999999999">
      <c r="B375" s="217"/>
      <c r="C375" s="218"/>
      <c r="D375" s="188" t="s">
        <v>210</v>
      </c>
      <c r="E375" s="219" t="s">
        <v>31</v>
      </c>
      <c r="F375" s="220" t="s">
        <v>293</v>
      </c>
      <c r="G375" s="218"/>
      <c r="H375" s="221">
        <v>1</v>
      </c>
      <c r="I375" s="222"/>
      <c r="J375" s="218"/>
      <c r="K375" s="218"/>
      <c r="L375" s="223"/>
      <c r="M375" s="224"/>
      <c r="N375" s="225"/>
      <c r="O375" s="225"/>
      <c r="P375" s="225"/>
      <c r="Q375" s="225"/>
      <c r="R375" s="225"/>
      <c r="S375" s="225"/>
      <c r="T375" s="226"/>
      <c r="AT375" s="227" t="s">
        <v>210</v>
      </c>
      <c r="AU375" s="227" t="s">
        <v>85</v>
      </c>
      <c r="AV375" s="14" t="s">
        <v>85</v>
      </c>
      <c r="AW375" s="14" t="s">
        <v>38</v>
      </c>
      <c r="AX375" s="14" t="s">
        <v>76</v>
      </c>
      <c r="AY375" s="227" t="s">
        <v>152</v>
      </c>
    </row>
    <row r="376" spans="1:65" s="15" customFormat="1" ht="10.199999999999999">
      <c r="B376" s="228"/>
      <c r="C376" s="229"/>
      <c r="D376" s="188" t="s">
        <v>210</v>
      </c>
      <c r="E376" s="230" t="s">
        <v>31</v>
      </c>
      <c r="F376" s="231" t="s">
        <v>223</v>
      </c>
      <c r="G376" s="229"/>
      <c r="H376" s="232">
        <v>1</v>
      </c>
      <c r="I376" s="233"/>
      <c r="J376" s="229"/>
      <c r="K376" s="229"/>
      <c r="L376" s="234"/>
      <c r="M376" s="235"/>
      <c r="N376" s="236"/>
      <c r="O376" s="236"/>
      <c r="P376" s="236"/>
      <c r="Q376" s="236"/>
      <c r="R376" s="236"/>
      <c r="S376" s="236"/>
      <c r="T376" s="237"/>
      <c r="AT376" s="238" t="s">
        <v>210</v>
      </c>
      <c r="AU376" s="238" t="s">
        <v>85</v>
      </c>
      <c r="AV376" s="15" t="s">
        <v>157</v>
      </c>
      <c r="AW376" s="15" t="s">
        <v>38</v>
      </c>
      <c r="AX376" s="15" t="s">
        <v>83</v>
      </c>
      <c r="AY376" s="238" t="s">
        <v>152</v>
      </c>
    </row>
    <row r="377" spans="1:65" s="2" customFormat="1" ht="24.15" customHeight="1">
      <c r="A377" s="38"/>
      <c r="B377" s="39"/>
      <c r="C377" s="175" t="s">
        <v>311</v>
      </c>
      <c r="D377" s="175" t="s">
        <v>153</v>
      </c>
      <c r="E377" s="176" t="s">
        <v>529</v>
      </c>
      <c r="F377" s="177" t="s">
        <v>530</v>
      </c>
      <c r="G377" s="178" t="s">
        <v>262</v>
      </c>
      <c r="H377" s="179">
        <v>1</v>
      </c>
      <c r="I377" s="180"/>
      <c r="J377" s="181">
        <f>ROUND(I377*H377,2)</f>
        <v>0</v>
      </c>
      <c r="K377" s="177" t="s">
        <v>31</v>
      </c>
      <c r="L377" s="43"/>
      <c r="M377" s="182" t="s">
        <v>31</v>
      </c>
      <c r="N377" s="183" t="s">
        <v>47</v>
      </c>
      <c r="O377" s="68"/>
      <c r="P377" s="184">
        <f>O377*H377</f>
        <v>0</v>
      </c>
      <c r="Q377" s="184">
        <v>0</v>
      </c>
      <c r="R377" s="184">
        <f>Q377*H377</f>
        <v>0</v>
      </c>
      <c r="S377" s="184">
        <v>0</v>
      </c>
      <c r="T377" s="185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186" t="s">
        <v>208</v>
      </c>
      <c r="AT377" s="186" t="s">
        <v>153</v>
      </c>
      <c r="AU377" s="186" t="s">
        <v>85</v>
      </c>
      <c r="AY377" s="20" t="s">
        <v>152</v>
      </c>
      <c r="BE377" s="187">
        <f>IF(N377="základní",J377,0)</f>
        <v>0</v>
      </c>
      <c r="BF377" s="187">
        <f>IF(N377="snížená",J377,0)</f>
        <v>0</v>
      </c>
      <c r="BG377" s="187">
        <f>IF(N377="zákl. přenesená",J377,0)</f>
        <v>0</v>
      </c>
      <c r="BH377" s="187">
        <f>IF(N377="sníž. přenesená",J377,0)</f>
        <v>0</v>
      </c>
      <c r="BI377" s="187">
        <f>IF(N377="nulová",J377,0)</f>
        <v>0</v>
      </c>
      <c r="BJ377" s="20" t="s">
        <v>83</v>
      </c>
      <c r="BK377" s="187">
        <f>ROUND(I377*H377,2)</f>
        <v>0</v>
      </c>
      <c r="BL377" s="20" t="s">
        <v>208</v>
      </c>
      <c r="BM377" s="186" t="s">
        <v>531</v>
      </c>
    </row>
    <row r="378" spans="1:65" s="13" customFormat="1" ht="20.399999999999999">
      <c r="B378" s="207"/>
      <c r="C378" s="208"/>
      <c r="D378" s="188" t="s">
        <v>210</v>
      </c>
      <c r="E378" s="209" t="s">
        <v>31</v>
      </c>
      <c r="F378" s="210" t="s">
        <v>211</v>
      </c>
      <c r="G378" s="208"/>
      <c r="H378" s="209" t="s">
        <v>31</v>
      </c>
      <c r="I378" s="211"/>
      <c r="J378" s="208"/>
      <c r="K378" s="208"/>
      <c r="L378" s="212"/>
      <c r="M378" s="213"/>
      <c r="N378" s="214"/>
      <c r="O378" s="214"/>
      <c r="P378" s="214"/>
      <c r="Q378" s="214"/>
      <c r="R378" s="214"/>
      <c r="S378" s="214"/>
      <c r="T378" s="215"/>
      <c r="AT378" s="216" t="s">
        <v>210</v>
      </c>
      <c r="AU378" s="216" t="s">
        <v>85</v>
      </c>
      <c r="AV378" s="13" t="s">
        <v>83</v>
      </c>
      <c r="AW378" s="13" t="s">
        <v>38</v>
      </c>
      <c r="AX378" s="13" t="s">
        <v>76</v>
      </c>
      <c r="AY378" s="216" t="s">
        <v>152</v>
      </c>
    </row>
    <row r="379" spans="1:65" s="13" customFormat="1" ht="10.199999999999999">
      <c r="B379" s="207"/>
      <c r="C379" s="208"/>
      <c r="D379" s="188" t="s">
        <v>210</v>
      </c>
      <c r="E379" s="209" t="s">
        <v>31</v>
      </c>
      <c r="F379" s="210" t="s">
        <v>212</v>
      </c>
      <c r="G379" s="208"/>
      <c r="H379" s="209" t="s">
        <v>31</v>
      </c>
      <c r="I379" s="211"/>
      <c r="J379" s="208"/>
      <c r="K379" s="208"/>
      <c r="L379" s="212"/>
      <c r="M379" s="213"/>
      <c r="N379" s="214"/>
      <c r="O379" s="214"/>
      <c r="P379" s="214"/>
      <c r="Q379" s="214"/>
      <c r="R379" s="214"/>
      <c r="S379" s="214"/>
      <c r="T379" s="215"/>
      <c r="AT379" s="216" t="s">
        <v>210</v>
      </c>
      <c r="AU379" s="216" t="s">
        <v>85</v>
      </c>
      <c r="AV379" s="13" t="s">
        <v>83</v>
      </c>
      <c r="AW379" s="13" t="s">
        <v>38</v>
      </c>
      <c r="AX379" s="13" t="s">
        <v>76</v>
      </c>
      <c r="AY379" s="216" t="s">
        <v>152</v>
      </c>
    </row>
    <row r="380" spans="1:65" s="13" customFormat="1" ht="10.199999999999999">
      <c r="B380" s="207"/>
      <c r="C380" s="208"/>
      <c r="D380" s="188" t="s">
        <v>210</v>
      </c>
      <c r="E380" s="209" t="s">
        <v>31</v>
      </c>
      <c r="F380" s="210" t="s">
        <v>421</v>
      </c>
      <c r="G380" s="208"/>
      <c r="H380" s="209" t="s">
        <v>31</v>
      </c>
      <c r="I380" s="211"/>
      <c r="J380" s="208"/>
      <c r="K380" s="208"/>
      <c r="L380" s="212"/>
      <c r="M380" s="213"/>
      <c r="N380" s="214"/>
      <c r="O380" s="214"/>
      <c r="P380" s="214"/>
      <c r="Q380" s="214"/>
      <c r="R380" s="214"/>
      <c r="S380" s="214"/>
      <c r="T380" s="215"/>
      <c r="AT380" s="216" t="s">
        <v>210</v>
      </c>
      <c r="AU380" s="216" t="s">
        <v>85</v>
      </c>
      <c r="AV380" s="13" t="s">
        <v>83</v>
      </c>
      <c r="AW380" s="13" t="s">
        <v>38</v>
      </c>
      <c r="AX380" s="13" t="s">
        <v>76</v>
      </c>
      <c r="AY380" s="216" t="s">
        <v>152</v>
      </c>
    </row>
    <row r="381" spans="1:65" s="13" customFormat="1" ht="10.199999999999999">
      <c r="B381" s="207"/>
      <c r="C381" s="208"/>
      <c r="D381" s="188" t="s">
        <v>210</v>
      </c>
      <c r="E381" s="209" t="s">
        <v>31</v>
      </c>
      <c r="F381" s="210" t="s">
        <v>422</v>
      </c>
      <c r="G381" s="208"/>
      <c r="H381" s="209" t="s">
        <v>31</v>
      </c>
      <c r="I381" s="211"/>
      <c r="J381" s="208"/>
      <c r="K381" s="208"/>
      <c r="L381" s="212"/>
      <c r="M381" s="213"/>
      <c r="N381" s="214"/>
      <c r="O381" s="214"/>
      <c r="P381" s="214"/>
      <c r="Q381" s="214"/>
      <c r="R381" s="214"/>
      <c r="S381" s="214"/>
      <c r="T381" s="215"/>
      <c r="AT381" s="216" t="s">
        <v>210</v>
      </c>
      <c r="AU381" s="216" t="s">
        <v>85</v>
      </c>
      <c r="AV381" s="13" t="s">
        <v>83</v>
      </c>
      <c r="AW381" s="13" t="s">
        <v>38</v>
      </c>
      <c r="AX381" s="13" t="s">
        <v>76</v>
      </c>
      <c r="AY381" s="216" t="s">
        <v>152</v>
      </c>
    </row>
    <row r="382" spans="1:65" s="13" customFormat="1" ht="10.199999999999999">
      <c r="B382" s="207"/>
      <c r="C382" s="208"/>
      <c r="D382" s="188" t="s">
        <v>210</v>
      </c>
      <c r="E382" s="209" t="s">
        <v>31</v>
      </c>
      <c r="F382" s="210" t="s">
        <v>423</v>
      </c>
      <c r="G382" s="208"/>
      <c r="H382" s="209" t="s">
        <v>31</v>
      </c>
      <c r="I382" s="211"/>
      <c r="J382" s="208"/>
      <c r="K382" s="208"/>
      <c r="L382" s="212"/>
      <c r="M382" s="213"/>
      <c r="N382" s="214"/>
      <c r="O382" s="214"/>
      <c r="P382" s="214"/>
      <c r="Q382" s="214"/>
      <c r="R382" s="214"/>
      <c r="S382" s="214"/>
      <c r="T382" s="215"/>
      <c r="AT382" s="216" t="s">
        <v>210</v>
      </c>
      <c r="AU382" s="216" t="s">
        <v>85</v>
      </c>
      <c r="AV382" s="13" t="s">
        <v>83</v>
      </c>
      <c r="AW382" s="13" t="s">
        <v>38</v>
      </c>
      <c r="AX382" s="13" t="s">
        <v>76</v>
      </c>
      <c r="AY382" s="216" t="s">
        <v>152</v>
      </c>
    </row>
    <row r="383" spans="1:65" s="13" customFormat="1" ht="10.199999999999999">
      <c r="B383" s="207"/>
      <c r="C383" s="208"/>
      <c r="D383" s="188" t="s">
        <v>210</v>
      </c>
      <c r="E383" s="209" t="s">
        <v>31</v>
      </c>
      <c r="F383" s="210" t="s">
        <v>424</v>
      </c>
      <c r="G383" s="208"/>
      <c r="H383" s="209" t="s">
        <v>31</v>
      </c>
      <c r="I383" s="211"/>
      <c r="J383" s="208"/>
      <c r="K383" s="208"/>
      <c r="L383" s="212"/>
      <c r="M383" s="213"/>
      <c r="N383" s="214"/>
      <c r="O383" s="214"/>
      <c r="P383" s="214"/>
      <c r="Q383" s="214"/>
      <c r="R383" s="214"/>
      <c r="S383" s="214"/>
      <c r="T383" s="215"/>
      <c r="AT383" s="216" t="s">
        <v>210</v>
      </c>
      <c r="AU383" s="216" t="s">
        <v>85</v>
      </c>
      <c r="AV383" s="13" t="s">
        <v>83</v>
      </c>
      <c r="AW383" s="13" t="s">
        <v>38</v>
      </c>
      <c r="AX383" s="13" t="s">
        <v>76</v>
      </c>
      <c r="AY383" s="216" t="s">
        <v>152</v>
      </c>
    </row>
    <row r="384" spans="1:65" s="13" customFormat="1" ht="10.199999999999999">
      <c r="B384" s="207"/>
      <c r="C384" s="208"/>
      <c r="D384" s="188" t="s">
        <v>210</v>
      </c>
      <c r="E384" s="209" t="s">
        <v>31</v>
      </c>
      <c r="F384" s="210" t="s">
        <v>425</v>
      </c>
      <c r="G384" s="208"/>
      <c r="H384" s="209" t="s">
        <v>31</v>
      </c>
      <c r="I384" s="211"/>
      <c r="J384" s="208"/>
      <c r="K384" s="208"/>
      <c r="L384" s="212"/>
      <c r="M384" s="213"/>
      <c r="N384" s="214"/>
      <c r="O384" s="214"/>
      <c r="P384" s="214"/>
      <c r="Q384" s="214"/>
      <c r="R384" s="214"/>
      <c r="S384" s="214"/>
      <c r="T384" s="215"/>
      <c r="AT384" s="216" t="s">
        <v>210</v>
      </c>
      <c r="AU384" s="216" t="s">
        <v>85</v>
      </c>
      <c r="AV384" s="13" t="s">
        <v>83</v>
      </c>
      <c r="AW384" s="13" t="s">
        <v>38</v>
      </c>
      <c r="AX384" s="13" t="s">
        <v>76</v>
      </c>
      <c r="AY384" s="216" t="s">
        <v>152</v>
      </c>
    </row>
    <row r="385" spans="1:65" s="13" customFormat="1" ht="10.199999999999999">
      <c r="B385" s="207"/>
      <c r="C385" s="208"/>
      <c r="D385" s="188" t="s">
        <v>210</v>
      </c>
      <c r="E385" s="209" t="s">
        <v>31</v>
      </c>
      <c r="F385" s="210" t="s">
        <v>426</v>
      </c>
      <c r="G385" s="208"/>
      <c r="H385" s="209" t="s">
        <v>31</v>
      </c>
      <c r="I385" s="211"/>
      <c r="J385" s="208"/>
      <c r="K385" s="208"/>
      <c r="L385" s="212"/>
      <c r="M385" s="213"/>
      <c r="N385" s="214"/>
      <c r="O385" s="214"/>
      <c r="P385" s="214"/>
      <c r="Q385" s="214"/>
      <c r="R385" s="214"/>
      <c r="S385" s="214"/>
      <c r="T385" s="215"/>
      <c r="AT385" s="216" t="s">
        <v>210</v>
      </c>
      <c r="AU385" s="216" t="s">
        <v>85</v>
      </c>
      <c r="AV385" s="13" t="s">
        <v>83</v>
      </c>
      <c r="AW385" s="13" t="s">
        <v>38</v>
      </c>
      <c r="AX385" s="13" t="s">
        <v>76</v>
      </c>
      <c r="AY385" s="216" t="s">
        <v>152</v>
      </c>
    </row>
    <row r="386" spans="1:65" s="13" customFormat="1" ht="10.199999999999999">
      <c r="B386" s="207"/>
      <c r="C386" s="208"/>
      <c r="D386" s="188" t="s">
        <v>210</v>
      </c>
      <c r="E386" s="209" t="s">
        <v>31</v>
      </c>
      <c r="F386" s="210" t="s">
        <v>329</v>
      </c>
      <c r="G386" s="208"/>
      <c r="H386" s="209" t="s">
        <v>31</v>
      </c>
      <c r="I386" s="211"/>
      <c r="J386" s="208"/>
      <c r="K386" s="208"/>
      <c r="L386" s="212"/>
      <c r="M386" s="213"/>
      <c r="N386" s="214"/>
      <c r="O386" s="214"/>
      <c r="P386" s="214"/>
      <c r="Q386" s="214"/>
      <c r="R386" s="214"/>
      <c r="S386" s="214"/>
      <c r="T386" s="215"/>
      <c r="AT386" s="216" t="s">
        <v>210</v>
      </c>
      <c r="AU386" s="216" t="s">
        <v>85</v>
      </c>
      <c r="AV386" s="13" t="s">
        <v>83</v>
      </c>
      <c r="AW386" s="13" t="s">
        <v>38</v>
      </c>
      <c r="AX386" s="13" t="s">
        <v>76</v>
      </c>
      <c r="AY386" s="216" t="s">
        <v>152</v>
      </c>
    </row>
    <row r="387" spans="1:65" s="14" customFormat="1" ht="10.199999999999999">
      <c r="B387" s="217"/>
      <c r="C387" s="218"/>
      <c r="D387" s="188" t="s">
        <v>210</v>
      </c>
      <c r="E387" s="219" t="s">
        <v>31</v>
      </c>
      <c r="F387" s="220" t="s">
        <v>293</v>
      </c>
      <c r="G387" s="218"/>
      <c r="H387" s="221">
        <v>1</v>
      </c>
      <c r="I387" s="222"/>
      <c r="J387" s="218"/>
      <c r="K387" s="218"/>
      <c r="L387" s="223"/>
      <c r="M387" s="224"/>
      <c r="N387" s="225"/>
      <c r="O387" s="225"/>
      <c r="P387" s="225"/>
      <c r="Q387" s="225"/>
      <c r="R387" s="225"/>
      <c r="S387" s="225"/>
      <c r="T387" s="226"/>
      <c r="AT387" s="227" t="s">
        <v>210</v>
      </c>
      <c r="AU387" s="227" t="s">
        <v>85</v>
      </c>
      <c r="AV387" s="14" t="s">
        <v>85</v>
      </c>
      <c r="AW387" s="14" t="s">
        <v>38</v>
      </c>
      <c r="AX387" s="14" t="s">
        <v>76</v>
      </c>
      <c r="AY387" s="227" t="s">
        <v>152</v>
      </c>
    </row>
    <row r="388" spans="1:65" s="15" customFormat="1" ht="10.199999999999999">
      <c r="B388" s="228"/>
      <c r="C388" s="229"/>
      <c r="D388" s="188" t="s">
        <v>210</v>
      </c>
      <c r="E388" s="230" t="s">
        <v>31</v>
      </c>
      <c r="F388" s="231" t="s">
        <v>223</v>
      </c>
      <c r="G388" s="229"/>
      <c r="H388" s="232">
        <v>1</v>
      </c>
      <c r="I388" s="233"/>
      <c r="J388" s="229"/>
      <c r="K388" s="229"/>
      <c r="L388" s="234"/>
      <c r="M388" s="235"/>
      <c r="N388" s="236"/>
      <c r="O388" s="236"/>
      <c r="P388" s="236"/>
      <c r="Q388" s="236"/>
      <c r="R388" s="236"/>
      <c r="S388" s="236"/>
      <c r="T388" s="237"/>
      <c r="AT388" s="238" t="s">
        <v>210</v>
      </c>
      <c r="AU388" s="238" t="s">
        <v>85</v>
      </c>
      <c r="AV388" s="15" t="s">
        <v>157</v>
      </c>
      <c r="AW388" s="15" t="s">
        <v>38</v>
      </c>
      <c r="AX388" s="15" t="s">
        <v>83</v>
      </c>
      <c r="AY388" s="238" t="s">
        <v>152</v>
      </c>
    </row>
    <row r="389" spans="1:65" s="2" customFormat="1" ht="24.15" customHeight="1">
      <c r="A389" s="38"/>
      <c r="B389" s="39"/>
      <c r="C389" s="175" t="s">
        <v>318</v>
      </c>
      <c r="D389" s="175" t="s">
        <v>153</v>
      </c>
      <c r="E389" s="176" t="s">
        <v>532</v>
      </c>
      <c r="F389" s="177" t="s">
        <v>533</v>
      </c>
      <c r="G389" s="178" t="s">
        <v>262</v>
      </c>
      <c r="H389" s="179">
        <v>1</v>
      </c>
      <c r="I389" s="180"/>
      <c r="J389" s="181">
        <f>ROUND(I389*H389,2)</f>
        <v>0</v>
      </c>
      <c r="K389" s="177" t="s">
        <v>31</v>
      </c>
      <c r="L389" s="43"/>
      <c r="M389" s="182" t="s">
        <v>31</v>
      </c>
      <c r="N389" s="183" t="s">
        <v>47</v>
      </c>
      <c r="O389" s="68"/>
      <c r="P389" s="184">
        <f>O389*H389</f>
        <v>0</v>
      </c>
      <c r="Q389" s="184">
        <v>0</v>
      </c>
      <c r="R389" s="184">
        <f>Q389*H389</f>
        <v>0</v>
      </c>
      <c r="S389" s="184">
        <v>0</v>
      </c>
      <c r="T389" s="185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186" t="s">
        <v>208</v>
      </c>
      <c r="AT389" s="186" t="s">
        <v>153</v>
      </c>
      <c r="AU389" s="186" t="s">
        <v>85</v>
      </c>
      <c r="AY389" s="20" t="s">
        <v>152</v>
      </c>
      <c r="BE389" s="187">
        <f>IF(N389="základní",J389,0)</f>
        <v>0</v>
      </c>
      <c r="BF389" s="187">
        <f>IF(N389="snížená",J389,0)</f>
        <v>0</v>
      </c>
      <c r="BG389" s="187">
        <f>IF(N389="zákl. přenesená",J389,0)</f>
        <v>0</v>
      </c>
      <c r="BH389" s="187">
        <f>IF(N389="sníž. přenesená",J389,0)</f>
        <v>0</v>
      </c>
      <c r="BI389" s="187">
        <f>IF(N389="nulová",J389,0)</f>
        <v>0</v>
      </c>
      <c r="BJ389" s="20" t="s">
        <v>83</v>
      </c>
      <c r="BK389" s="187">
        <f>ROUND(I389*H389,2)</f>
        <v>0</v>
      </c>
      <c r="BL389" s="20" t="s">
        <v>208</v>
      </c>
      <c r="BM389" s="186" t="s">
        <v>534</v>
      </c>
    </row>
    <row r="390" spans="1:65" s="13" customFormat="1" ht="20.399999999999999">
      <c r="B390" s="207"/>
      <c r="C390" s="208"/>
      <c r="D390" s="188" t="s">
        <v>210</v>
      </c>
      <c r="E390" s="209" t="s">
        <v>31</v>
      </c>
      <c r="F390" s="210" t="s">
        <v>211</v>
      </c>
      <c r="G390" s="208"/>
      <c r="H390" s="209" t="s">
        <v>31</v>
      </c>
      <c r="I390" s="211"/>
      <c r="J390" s="208"/>
      <c r="K390" s="208"/>
      <c r="L390" s="212"/>
      <c r="M390" s="213"/>
      <c r="N390" s="214"/>
      <c r="O390" s="214"/>
      <c r="P390" s="214"/>
      <c r="Q390" s="214"/>
      <c r="R390" s="214"/>
      <c r="S390" s="214"/>
      <c r="T390" s="215"/>
      <c r="AT390" s="216" t="s">
        <v>210</v>
      </c>
      <c r="AU390" s="216" t="s">
        <v>85</v>
      </c>
      <c r="AV390" s="13" t="s">
        <v>83</v>
      </c>
      <c r="AW390" s="13" t="s">
        <v>38</v>
      </c>
      <c r="AX390" s="13" t="s">
        <v>76</v>
      </c>
      <c r="AY390" s="216" t="s">
        <v>152</v>
      </c>
    </row>
    <row r="391" spans="1:65" s="13" customFormat="1" ht="10.199999999999999">
      <c r="B391" s="207"/>
      <c r="C391" s="208"/>
      <c r="D391" s="188" t="s">
        <v>210</v>
      </c>
      <c r="E391" s="209" t="s">
        <v>31</v>
      </c>
      <c r="F391" s="210" t="s">
        <v>212</v>
      </c>
      <c r="G391" s="208"/>
      <c r="H391" s="209" t="s">
        <v>31</v>
      </c>
      <c r="I391" s="211"/>
      <c r="J391" s="208"/>
      <c r="K391" s="208"/>
      <c r="L391" s="212"/>
      <c r="M391" s="213"/>
      <c r="N391" s="214"/>
      <c r="O391" s="214"/>
      <c r="P391" s="214"/>
      <c r="Q391" s="214"/>
      <c r="R391" s="214"/>
      <c r="S391" s="214"/>
      <c r="T391" s="215"/>
      <c r="AT391" s="216" t="s">
        <v>210</v>
      </c>
      <c r="AU391" s="216" t="s">
        <v>85</v>
      </c>
      <c r="AV391" s="13" t="s">
        <v>83</v>
      </c>
      <c r="AW391" s="13" t="s">
        <v>38</v>
      </c>
      <c r="AX391" s="13" t="s">
        <v>76</v>
      </c>
      <c r="AY391" s="216" t="s">
        <v>152</v>
      </c>
    </row>
    <row r="392" spans="1:65" s="13" customFormat="1" ht="10.199999999999999">
      <c r="B392" s="207"/>
      <c r="C392" s="208"/>
      <c r="D392" s="188" t="s">
        <v>210</v>
      </c>
      <c r="E392" s="209" t="s">
        <v>31</v>
      </c>
      <c r="F392" s="210" t="s">
        <v>421</v>
      </c>
      <c r="G392" s="208"/>
      <c r="H392" s="209" t="s">
        <v>31</v>
      </c>
      <c r="I392" s="211"/>
      <c r="J392" s="208"/>
      <c r="K392" s="208"/>
      <c r="L392" s="212"/>
      <c r="M392" s="213"/>
      <c r="N392" s="214"/>
      <c r="O392" s="214"/>
      <c r="P392" s="214"/>
      <c r="Q392" s="214"/>
      <c r="R392" s="214"/>
      <c r="S392" s="214"/>
      <c r="T392" s="215"/>
      <c r="AT392" s="216" t="s">
        <v>210</v>
      </c>
      <c r="AU392" s="216" t="s">
        <v>85</v>
      </c>
      <c r="AV392" s="13" t="s">
        <v>83</v>
      </c>
      <c r="AW392" s="13" t="s">
        <v>38</v>
      </c>
      <c r="AX392" s="13" t="s">
        <v>76</v>
      </c>
      <c r="AY392" s="216" t="s">
        <v>152</v>
      </c>
    </row>
    <row r="393" spans="1:65" s="13" customFormat="1" ht="10.199999999999999">
      <c r="B393" s="207"/>
      <c r="C393" s="208"/>
      <c r="D393" s="188" t="s">
        <v>210</v>
      </c>
      <c r="E393" s="209" t="s">
        <v>31</v>
      </c>
      <c r="F393" s="210" t="s">
        <v>422</v>
      </c>
      <c r="G393" s="208"/>
      <c r="H393" s="209" t="s">
        <v>31</v>
      </c>
      <c r="I393" s="211"/>
      <c r="J393" s="208"/>
      <c r="K393" s="208"/>
      <c r="L393" s="212"/>
      <c r="M393" s="213"/>
      <c r="N393" s="214"/>
      <c r="O393" s="214"/>
      <c r="P393" s="214"/>
      <c r="Q393" s="214"/>
      <c r="R393" s="214"/>
      <c r="S393" s="214"/>
      <c r="T393" s="215"/>
      <c r="AT393" s="216" t="s">
        <v>210</v>
      </c>
      <c r="AU393" s="216" t="s">
        <v>85</v>
      </c>
      <c r="AV393" s="13" t="s">
        <v>83</v>
      </c>
      <c r="AW393" s="13" t="s">
        <v>38</v>
      </c>
      <c r="AX393" s="13" t="s">
        <v>76</v>
      </c>
      <c r="AY393" s="216" t="s">
        <v>152</v>
      </c>
    </row>
    <row r="394" spans="1:65" s="13" customFormat="1" ht="10.199999999999999">
      <c r="B394" s="207"/>
      <c r="C394" s="208"/>
      <c r="D394" s="188" t="s">
        <v>210</v>
      </c>
      <c r="E394" s="209" t="s">
        <v>31</v>
      </c>
      <c r="F394" s="210" t="s">
        <v>423</v>
      </c>
      <c r="G394" s="208"/>
      <c r="H394" s="209" t="s">
        <v>31</v>
      </c>
      <c r="I394" s="211"/>
      <c r="J394" s="208"/>
      <c r="K394" s="208"/>
      <c r="L394" s="212"/>
      <c r="M394" s="213"/>
      <c r="N394" s="214"/>
      <c r="O394" s="214"/>
      <c r="P394" s="214"/>
      <c r="Q394" s="214"/>
      <c r="R394" s="214"/>
      <c r="S394" s="214"/>
      <c r="T394" s="215"/>
      <c r="AT394" s="216" t="s">
        <v>210</v>
      </c>
      <c r="AU394" s="216" t="s">
        <v>85</v>
      </c>
      <c r="AV394" s="13" t="s">
        <v>83</v>
      </c>
      <c r="AW394" s="13" t="s">
        <v>38</v>
      </c>
      <c r="AX394" s="13" t="s">
        <v>76</v>
      </c>
      <c r="AY394" s="216" t="s">
        <v>152</v>
      </c>
    </row>
    <row r="395" spans="1:65" s="13" customFormat="1" ht="10.199999999999999">
      <c r="B395" s="207"/>
      <c r="C395" s="208"/>
      <c r="D395" s="188" t="s">
        <v>210</v>
      </c>
      <c r="E395" s="209" t="s">
        <v>31</v>
      </c>
      <c r="F395" s="210" t="s">
        <v>424</v>
      </c>
      <c r="G395" s="208"/>
      <c r="H395" s="209" t="s">
        <v>31</v>
      </c>
      <c r="I395" s="211"/>
      <c r="J395" s="208"/>
      <c r="K395" s="208"/>
      <c r="L395" s="212"/>
      <c r="M395" s="213"/>
      <c r="N395" s="214"/>
      <c r="O395" s="214"/>
      <c r="P395" s="214"/>
      <c r="Q395" s="214"/>
      <c r="R395" s="214"/>
      <c r="S395" s="214"/>
      <c r="T395" s="215"/>
      <c r="AT395" s="216" t="s">
        <v>210</v>
      </c>
      <c r="AU395" s="216" t="s">
        <v>85</v>
      </c>
      <c r="AV395" s="13" t="s">
        <v>83</v>
      </c>
      <c r="AW395" s="13" t="s">
        <v>38</v>
      </c>
      <c r="AX395" s="13" t="s">
        <v>76</v>
      </c>
      <c r="AY395" s="216" t="s">
        <v>152</v>
      </c>
    </row>
    <row r="396" spans="1:65" s="13" customFormat="1" ht="10.199999999999999">
      <c r="B396" s="207"/>
      <c r="C396" s="208"/>
      <c r="D396" s="188" t="s">
        <v>210</v>
      </c>
      <c r="E396" s="209" t="s">
        <v>31</v>
      </c>
      <c r="F396" s="210" t="s">
        <v>425</v>
      </c>
      <c r="G396" s="208"/>
      <c r="H396" s="209" t="s">
        <v>31</v>
      </c>
      <c r="I396" s="211"/>
      <c r="J396" s="208"/>
      <c r="K396" s="208"/>
      <c r="L396" s="212"/>
      <c r="M396" s="213"/>
      <c r="N396" s="214"/>
      <c r="O396" s="214"/>
      <c r="P396" s="214"/>
      <c r="Q396" s="214"/>
      <c r="R396" s="214"/>
      <c r="S396" s="214"/>
      <c r="T396" s="215"/>
      <c r="AT396" s="216" t="s">
        <v>210</v>
      </c>
      <c r="AU396" s="216" t="s">
        <v>85</v>
      </c>
      <c r="AV396" s="13" t="s">
        <v>83</v>
      </c>
      <c r="AW396" s="13" t="s">
        <v>38</v>
      </c>
      <c r="AX396" s="13" t="s">
        <v>76</v>
      </c>
      <c r="AY396" s="216" t="s">
        <v>152</v>
      </c>
    </row>
    <row r="397" spans="1:65" s="13" customFormat="1" ht="10.199999999999999">
      <c r="B397" s="207"/>
      <c r="C397" s="208"/>
      <c r="D397" s="188" t="s">
        <v>210</v>
      </c>
      <c r="E397" s="209" t="s">
        <v>31</v>
      </c>
      <c r="F397" s="210" t="s">
        <v>426</v>
      </c>
      <c r="G397" s="208"/>
      <c r="H397" s="209" t="s">
        <v>31</v>
      </c>
      <c r="I397" s="211"/>
      <c r="J397" s="208"/>
      <c r="K397" s="208"/>
      <c r="L397" s="212"/>
      <c r="M397" s="213"/>
      <c r="N397" s="214"/>
      <c r="O397" s="214"/>
      <c r="P397" s="214"/>
      <c r="Q397" s="214"/>
      <c r="R397" s="214"/>
      <c r="S397" s="214"/>
      <c r="T397" s="215"/>
      <c r="AT397" s="216" t="s">
        <v>210</v>
      </c>
      <c r="AU397" s="216" t="s">
        <v>85</v>
      </c>
      <c r="AV397" s="13" t="s">
        <v>83</v>
      </c>
      <c r="AW397" s="13" t="s">
        <v>38</v>
      </c>
      <c r="AX397" s="13" t="s">
        <v>76</v>
      </c>
      <c r="AY397" s="216" t="s">
        <v>152</v>
      </c>
    </row>
    <row r="398" spans="1:65" s="13" customFormat="1" ht="10.199999999999999">
      <c r="B398" s="207"/>
      <c r="C398" s="208"/>
      <c r="D398" s="188" t="s">
        <v>210</v>
      </c>
      <c r="E398" s="209" t="s">
        <v>31</v>
      </c>
      <c r="F398" s="210" t="s">
        <v>466</v>
      </c>
      <c r="G398" s="208"/>
      <c r="H398" s="209" t="s">
        <v>31</v>
      </c>
      <c r="I398" s="211"/>
      <c r="J398" s="208"/>
      <c r="K398" s="208"/>
      <c r="L398" s="212"/>
      <c r="M398" s="213"/>
      <c r="N398" s="214"/>
      <c r="O398" s="214"/>
      <c r="P398" s="214"/>
      <c r="Q398" s="214"/>
      <c r="R398" s="214"/>
      <c r="S398" s="214"/>
      <c r="T398" s="215"/>
      <c r="AT398" s="216" t="s">
        <v>210</v>
      </c>
      <c r="AU398" s="216" t="s">
        <v>85</v>
      </c>
      <c r="AV398" s="13" t="s">
        <v>83</v>
      </c>
      <c r="AW398" s="13" t="s">
        <v>38</v>
      </c>
      <c r="AX398" s="13" t="s">
        <v>76</v>
      </c>
      <c r="AY398" s="216" t="s">
        <v>152</v>
      </c>
    </row>
    <row r="399" spans="1:65" s="13" customFormat="1" ht="10.199999999999999">
      <c r="B399" s="207"/>
      <c r="C399" s="208"/>
      <c r="D399" s="188" t="s">
        <v>210</v>
      </c>
      <c r="E399" s="209" t="s">
        <v>31</v>
      </c>
      <c r="F399" s="210" t="s">
        <v>467</v>
      </c>
      <c r="G399" s="208"/>
      <c r="H399" s="209" t="s">
        <v>31</v>
      </c>
      <c r="I399" s="211"/>
      <c r="J399" s="208"/>
      <c r="K399" s="208"/>
      <c r="L399" s="212"/>
      <c r="M399" s="213"/>
      <c r="N399" s="214"/>
      <c r="O399" s="214"/>
      <c r="P399" s="214"/>
      <c r="Q399" s="214"/>
      <c r="R399" s="214"/>
      <c r="S399" s="214"/>
      <c r="T399" s="215"/>
      <c r="AT399" s="216" t="s">
        <v>210</v>
      </c>
      <c r="AU399" s="216" t="s">
        <v>85</v>
      </c>
      <c r="AV399" s="13" t="s">
        <v>83</v>
      </c>
      <c r="AW399" s="13" t="s">
        <v>38</v>
      </c>
      <c r="AX399" s="13" t="s">
        <v>76</v>
      </c>
      <c r="AY399" s="216" t="s">
        <v>152</v>
      </c>
    </row>
    <row r="400" spans="1:65" s="13" customFormat="1" ht="10.199999999999999">
      <c r="B400" s="207"/>
      <c r="C400" s="208"/>
      <c r="D400" s="188" t="s">
        <v>210</v>
      </c>
      <c r="E400" s="209" t="s">
        <v>31</v>
      </c>
      <c r="F400" s="210" t="s">
        <v>468</v>
      </c>
      <c r="G400" s="208"/>
      <c r="H400" s="209" t="s">
        <v>31</v>
      </c>
      <c r="I400" s="211"/>
      <c r="J400" s="208"/>
      <c r="K400" s="208"/>
      <c r="L400" s="212"/>
      <c r="M400" s="213"/>
      <c r="N400" s="214"/>
      <c r="O400" s="214"/>
      <c r="P400" s="214"/>
      <c r="Q400" s="214"/>
      <c r="R400" s="214"/>
      <c r="S400" s="214"/>
      <c r="T400" s="215"/>
      <c r="AT400" s="216" t="s">
        <v>210</v>
      </c>
      <c r="AU400" s="216" t="s">
        <v>85</v>
      </c>
      <c r="AV400" s="13" t="s">
        <v>83</v>
      </c>
      <c r="AW400" s="13" t="s">
        <v>38</v>
      </c>
      <c r="AX400" s="13" t="s">
        <v>76</v>
      </c>
      <c r="AY400" s="216" t="s">
        <v>152</v>
      </c>
    </row>
    <row r="401" spans="2:51" s="13" customFormat="1" ht="10.199999999999999">
      <c r="B401" s="207"/>
      <c r="C401" s="208"/>
      <c r="D401" s="188" t="s">
        <v>210</v>
      </c>
      <c r="E401" s="209" t="s">
        <v>31</v>
      </c>
      <c r="F401" s="210" t="s">
        <v>469</v>
      </c>
      <c r="G401" s="208"/>
      <c r="H401" s="209" t="s">
        <v>31</v>
      </c>
      <c r="I401" s="211"/>
      <c r="J401" s="208"/>
      <c r="K401" s="208"/>
      <c r="L401" s="212"/>
      <c r="M401" s="213"/>
      <c r="N401" s="214"/>
      <c r="O401" s="214"/>
      <c r="P401" s="214"/>
      <c r="Q401" s="214"/>
      <c r="R401" s="214"/>
      <c r="S401" s="214"/>
      <c r="T401" s="215"/>
      <c r="AT401" s="216" t="s">
        <v>210</v>
      </c>
      <c r="AU401" s="216" t="s">
        <v>85</v>
      </c>
      <c r="AV401" s="13" t="s">
        <v>83</v>
      </c>
      <c r="AW401" s="13" t="s">
        <v>38</v>
      </c>
      <c r="AX401" s="13" t="s">
        <v>76</v>
      </c>
      <c r="AY401" s="216" t="s">
        <v>152</v>
      </c>
    </row>
    <row r="402" spans="2:51" s="13" customFormat="1" ht="10.199999999999999">
      <c r="B402" s="207"/>
      <c r="C402" s="208"/>
      <c r="D402" s="188" t="s">
        <v>210</v>
      </c>
      <c r="E402" s="209" t="s">
        <v>31</v>
      </c>
      <c r="F402" s="210" t="s">
        <v>470</v>
      </c>
      <c r="G402" s="208"/>
      <c r="H402" s="209" t="s">
        <v>31</v>
      </c>
      <c r="I402" s="211"/>
      <c r="J402" s="208"/>
      <c r="K402" s="208"/>
      <c r="L402" s="212"/>
      <c r="M402" s="213"/>
      <c r="N402" s="214"/>
      <c r="O402" s="214"/>
      <c r="P402" s="214"/>
      <c r="Q402" s="214"/>
      <c r="R402" s="214"/>
      <c r="S402" s="214"/>
      <c r="T402" s="215"/>
      <c r="AT402" s="216" t="s">
        <v>210</v>
      </c>
      <c r="AU402" s="216" t="s">
        <v>85</v>
      </c>
      <c r="AV402" s="13" t="s">
        <v>83</v>
      </c>
      <c r="AW402" s="13" t="s">
        <v>38</v>
      </c>
      <c r="AX402" s="13" t="s">
        <v>76</v>
      </c>
      <c r="AY402" s="216" t="s">
        <v>152</v>
      </c>
    </row>
    <row r="403" spans="2:51" s="13" customFormat="1" ht="10.199999999999999">
      <c r="B403" s="207"/>
      <c r="C403" s="208"/>
      <c r="D403" s="188" t="s">
        <v>210</v>
      </c>
      <c r="E403" s="209" t="s">
        <v>31</v>
      </c>
      <c r="F403" s="210" t="s">
        <v>471</v>
      </c>
      <c r="G403" s="208"/>
      <c r="H403" s="209" t="s">
        <v>31</v>
      </c>
      <c r="I403" s="211"/>
      <c r="J403" s="208"/>
      <c r="K403" s="208"/>
      <c r="L403" s="212"/>
      <c r="M403" s="213"/>
      <c r="N403" s="214"/>
      <c r="O403" s="214"/>
      <c r="P403" s="214"/>
      <c r="Q403" s="214"/>
      <c r="R403" s="214"/>
      <c r="S403" s="214"/>
      <c r="T403" s="215"/>
      <c r="AT403" s="216" t="s">
        <v>210</v>
      </c>
      <c r="AU403" s="216" t="s">
        <v>85</v>
      </c>
      <c r="AV403" s="13" t="s">
        <v>83</v>
      </c>
      <c r="AW403" s="13" t="s">
        <v>38</v>
      </c>
      <c r="AX403" s="13" t="s">
        <v>76</v>
      </c>
      <c r="AY403" s="216" t="s">
        <v>152</v>
      </c>
    </row>
    <row r="404" spans="2:51" s="13" customFormat="1" ht="10.199999999999999">
      <c r="B404" s="207"/>
      <c r="C404" s="208"/>
      <c r="D404" s="188" t="s">
        <v>210</v>
      </c>
      <c r="E404" s="209" t="s">
        <v>31</v>
      </c>
      <c r="F404" s="210" t="s">
        <v>472</v>
      </c>
      <c r="G404" s="208"/>
      <c r="H404" s="209" t="s">
        <v>31</v>
      </c>
      <c r="I404" s="211"/>
      <c r="J404" s="208"/>
      <c r="K404" s="208"/>
      <c r="L404" s="212"/>
      <c r="M404" s="213"/>
      <c r="N404" s="214"/>
      <c r="O404" s="214"/>
      <c r="P404" s="214"/>
      <c r="Q404" s="214"/>
      <c r="R404" s="214"/>
      <c r="S404" s="214"/>
      <c r="T404" s="215"/>
      <c r="AT404" s="216" t="s">
        <v>210</v>
      </c>
      <c r="AU404" s="216" t="s">
        <v>85</v>
      </c>
      <c r="AV404" s="13" t="s">
        <v>83</v>
      </c>
      <c r="AW404" s="13" t="s">
        <v>38</v>
      </c>
      <c r="AX404" s="13" t="s">
        <v>76</v>
      </c>
      <c r="AY404" s="216" t="s">
        <v>152</v>
      </c>
    </row>
    <row r="405" spans="2:51" s="13" customFormat="1" ht="10.199999999999999">
      <c r="B405" s="207"/>
      <c r="C405" s="208"/>
      <c r="D405" s="188" t="s">
        <v>210</v>
      </c>
      <c r="E405" s="209" t="s">
        <v>31</v>
      </c>
      <c r="F405" s="210" t="s">
        <v>473</v>
      </c>
      <c r="G405" s="208"/>
      <c r="H405" s="209" t="s">
        <v>31</v>
      </c>
      <c r="I405" s="211"/>
      <c r="J405" s="208"/>
      <c r="K405" s="208"/>
      <c r="L405" s="212"/>
      <c r="M405" s="213"/>
      <c r="N405" s="214"/>
      <c r="O405" s="214"/>
      <c r="P405" s="214"/>
      <c r="Q405" s="214"/>
      <c r="R405" s="214"/>
      <c r="S405" s="214"/>
      <c r="T405" s="215"/>
      <c r="AT405" s="216" t="s">
        <v>210</v>
      </c>
      <c r="AU405" s="216" t="s">
        <v>85</v>
      </c>
      <c r="AV405" s="13" t="s">
        <v>83</v>
      </c>
      <c r="AW405" s="13" t="s">
        <v>38</v>
      </c>
      <c r="AX405" s="13" t="s">
        <v>76</v>
      </c>
      <c r="AY405" s="216" t="s">
        <v>152</v>
      </c>
    </row>
    <row r="406" spans="2:51" s="13" customFormat="1" ht="10.199999999999999">
      <c r="B406" s="207"/>
      <c r="C406" s="208"/>
      <c r="D406" s="188" t="s">
        <v>210</v>
      </c>
      <c r="E406" s="209" t="s">
        <v>31</v>
      </c>
      <c r="F406" s="210" t="s">
        <v>474</v>
      </c>
      <c r="G406" s="208"/>
      <c r="H406" s="209" t="s">
        <v>31</v>
      </c>
      <c r="I406" s="211"/>
      <c r="J406" s="208"/>
      <c r="K406" s="208"/>
      <c r="L406" s="212"/>
      <c r="M406" s="213"/>
      <c r="N406" s="214"/>
      <c r="O406" s="214"/>
      <c r="P406" s="214"/>
      <c r="Q406" s="214"/>
      <c r="R406" s="214"/>
      <c r="S406" s="214"/>
      <c r="T406" s="215"/>
      <c r="AT406" s="216" t="s">
        <v>210</v>
      </c>
      <c r="AU406" s="216" t="s">
        <v>85</v>
      </c>
      <c r="AV406" s="13" t="s">
        <v>83</v>
      </c>
      <c r="AW406" s="13" t="s">
        <v>38</v>
      </c>
      <c r="AX406" s="13" t="s">
        <v>76</v>
      </c>
      <c r="AY406" s="216" t="s">
        <v>152</v>
      </c>
    </row>
    <row r="407" spans="2:51" s="13" customFormat="1" ht="10.199999999999999">
      <c r="B407" s="207"/>
      <c r="C407" s="208"/>
      <c r="D407" s="188" t="s">
        <v>210</v>
      </c>
      <c r="E407" s="209" t="s">
        <v>31</v>
      </c>
      <c r="F407" s="210" t="s">
        <v>475</v>
      </c>
      <c r="G407" s="208"/>
      <c r="H407" s="209" t="s">
        <v>31</v>
      </c>
      <c r="I407" s="211"/>
      <c r="J407" s="208"/>
      <c r="K407" s="208"/>
      <c r="L407" s="212"/>
      <c r="M407" s="213"/>
      <c r="N407" s="214"/>
      <c r="O407" s="214"/>
      <c r="P407" s="214"/>
      <c r="Q407" s="214"/>
      <c r="R407" s="214"/>
      <c r="S407" s="214"/>
      <c r="T407" s="215"/>
      <c r="AT407" s="216" t="s">
        <v>210</v>
      </c>
      <c r="AU407" s="216" t="s">
        <v>85</v>
      </c>
      <c r="AV407" s="13" t="s">
        <v>83</v>
      </c>
      <c r="AW407" s="13" t="s">
        <v>38</v>
      </c>
      <c r="AX407" s="13" t="s">
        <v>76</v>
      </c>
      <c r="AY407" s="216" t="s">
        <v>152</v>
      </c>
    </row>
    <row r="408" spans="2:51" s="13" customFormat="1" ht="10.199999999999999">
      <c r="B408" s="207"/>
      <c r="C408" s="208"/>
      <c r="D408" s="188" t="s">
        <v>210</v>
      </c>
      <c r="E408" s="209" t="s">
        <v>31</v>
      </c>
      <c r="F408" s="210" t="s">
        <v>476</v>
      </c>
      <c r="G408" s="208"/>
      <c r="H408" s="209" t="s">
        <v>31</v>
      </c>
      <c r="I408" s="211"/>
      <c r="J408" s="208"/>
      <c r="K408" s="208"/>
      <c r="L408" s="212"/>
      <c r="M408" s="213"/>
      <c r="N408" s="214"/>
      <c r="O408" s="214"/>
      <c r="P408" s="214"/>
      <c r="Q408" s="214"/>
      <c r="R408" s="214"/>
      <c r="S408" s="214"/>
      <c r="T408" s="215"/>
      <c r="AT408" s="216" t="s">
        <v>210</v>
      </c>
      <c r="AU408" s="216" t="s">
        <v>85</v>
      </c>
      <c r="AV408" s="13" t="s">
        <v>83</v>
      </c>
      <c r="AW408" s="13" t="s">
        <v>38</v>
      </c>
      <c r="AX408" s="13" t="s">
        <v>76</v>
      </c>
      <c r="AY408" s="216" t="s">
        <v>152</v>
      </c>
    </row>
    <row r="409" spans="2:51" s="13" customFormat="1" ht="10.199999999999999">
      <c r="B409" s="207"/>
      <c r="C409" s="208"/>
      <c r="D409" s="188" t="s">
        <v>210</v>
      </c>
      <c r="E409" s="209" t="s">
        <v>31</v>
      </c>
      <c r="F409" s="210" t="s">
        <v>477</v>
      </c>
      <c r="G409" s="208"/>
      <c r="H409" s="209" t="s">
        <v>31</v>
      </c>
      <c r="I409" s="211"/>
      <c r="J409" s="208"/>
      <c r="K409" s="208"/>
      <c r="L409" s="212"/>
      <c r="M409" s="213"/>
      <c r="N409" s="214"/>
      <c r="O409" s="214"/>
      <c r="P409" s="214"/>
      <c r="Q409" s="214"/>
      <c r="R409" s="214"/>
      <c r="S409" s="214"/>
      <c r="T409" s="215"/>
      <c r="AT409" s="216" t="s">
        <v>210</v>
      </c>
      <c r="AU409" s="216" t="s">
        <v>85</v>
      </c>
      <c r="AV409" s="13" t="s">
        <v>83</v>
      </c>
      <c r="AW409" s="13" t="s">
        <v>38</v>
      </c>
      <c r="AX409" s="13" t="s">
        <v>76</v>
      </c>
      <c r="AY409" s="216" t="s">
        <v>152</v>
      </c>
    </row>
    <row r="410" spans="2:51" s="13" customFormat="1" ht="10.199999999999999">
      <c r="B410" s="207"/>
      <c r="C410" s="208"/>
      <c r="D410" s="188" t="s">
        <v>210</v>
      </c>
      <c r="E410" s="209" t="s">
        <v>31</v>
      </c>
      <c r="F410" s="210" t="s">
        <v>478</v>
      </c>
      <c r="G410" s="208"/>
      <c r="H410" s="209" t="s">
        <v>31</v>
      </c>
      <c r="I410" s="211"/>
      <c r="J410" s="208"/>
      <c r="K410" s="208"/>
      <c r="L410" s="212"/>
      <c r="M410" s="213"/>
      <c r="N410" s="214"/>
      <c r="O410" s="214"/>
      <c r="P410" s="214"/>
      <c r="Q410" s="214"/>
      <c r="R410" s="214"/>
      <c r="S410" s="214"/>
      <c r="T410" s="215"/>
      <c r="AT410" s="216" t="s">
        <v>210</v>
      </c>
      <c r="AU410" s="216" t="s">
        <v>85</v>
      </c>
      <c r="AV410" s="13" t="s">
        <v>83</v>
      </c>
      <c r="AW410" s="13" t="s">
        <v>38</v>
      </c>
      <c r="AX410" s="13" t="s">
        <v>76</v>
      </c>
      <c r="AY410" s="216" t="s">
        <v>152</v>
      </c>
    </row>
    <row r="411" spans="2:51" s="13" customFormat="1" ht="10.199999999999999">
      <c r="B411" s="207"/>
      <c r="C411" s="208"/>
      <c r="D411" s="188" t="s">
        <v>210</v>
      </c>
      <c r="E411" s="209" t="s">
        <v>31</v>
      </c>
      <c r="F411" s="210" t="s">
        <v>479</v>
      </c>
      <c r="G411" s="208"/>
      <c r="H411" s="209" t="s">
        <v>31</v>
      </c>
      <c r="I411" s="211"/>
      <c r="J411" s="208"/>
      <c r="K411" s="208"/>
      <c r="L411" s="212"/>
      <c r="M411" s="213"/>
      <c r="N411" s="214"/>
      <c r="O411" s="214"/>
      <c r="P411" s="214"/>
      <c r="Q411" s="214"/>
      <c r="R411" s="214"/>
      <c r="S411" s="214"/>
      <c r="T411" s="215"/>
      <c r="AT411" s="216" t="s">
        <v>210</v>
      </c>
      <c r="AU411" s="216" t="s">
        <v>85</v>
      </c>
      <c r="AV411" s="13" t="s">
        <v>83</v>
      </c>
      <c r="AW411" s="13" t="s">
        <v>38</v>
      </c>
      <c r="AX411" s="13" t="s">
        <v>76</v>
      </c>
      <c r="AY411" s="216" t="s">
        <v>152</v>
      </c>
    </row>
    <row r="412" spans="2:51" s="13" customFormat="1" ht="10.199999999999999">
      <c r="B412" s="207"/>
      <c r="C412" s="208"/>
      <c r="D412" s="188" t="s">
        <v>210</v>
      </c>
      <c r="E412" s="209" t="s">
        <v>31</v>
      </c>
      <c r="F412" s="210" t="s">
        <v>480</v>
      </c>
      <c r="G412" s="208"/>
      <c r="H412" s="209" t="s">
        <v>31</v>
      </c>
      <c r="I412" s="211"/>
      <c r="J412" s="208"/>
      <c r="K412" s="208"/>
      <c r="L412" s="212"/>
      <c r="M412" s="213"/>
      <c r="N412" s="214"/>
      <c r="O412" s="214"/>
      <c r="P412" s="214"/>
      <c r="Q412" s="214"/>
      <c r="R412" s="214"/>
      <c r="S412" s="214"/>
      <c r="T412" s="215"/>
      <c r="AT412" s="216" t="s">
        <v>210</v>
      </c>
      <c r="AU412" s="216" t="s">
        <v>85</v>
      </c>
      <c r="AV412" s="13" t="s">
        <v>83</v>
      </c>
      <c r="AW412" s="13" t="s">
        <v>38</v>
      </c>
      <c r="AX412" s="13" t="s">
        <v>76</v>
      </c>
      <c r="AY412" s="216" t="s">
        <v>152</v>
      </c>
    </row>
    <row r="413" spans="2:51" s="13" customFormat="1" ht="10.199999999999999">
      <c r="B413" s="207"/>
      <c r="C413" s="208"/>
      <c r="D413" s="188" t="s">
        <v>210</v>
      </c>
      <c r="E413" s="209" t="s">
        <v>31</v>
      </c>
      <c r="F413" s="210" t="s">
        <v>481</v>
      </c>
      <c r="G413" s="208"/>
      <c r="H413" s="209" t="s">
        <v>31</v>
      </c>
      <c r="I413" s="211"/>
      <c r="J413" s="208"/>
      <c r="K413" s="208"/>
      <c r="L413" s="212"/>
      <c r="M413" s="213"/>
      <c r="N413" s="214"/>
      <c r="O413" s="214"/>
      <c r="P413" s="214"/>
      <c r="Q413" s="214"/>
      <c r="R413" s="214"/>
      <c r="S413" s="214"/>
      <c r="T413" s="215"/>
      <c r="AT413" s="216" t="s">
        <v>210</v>
      </c>
      <c r="AU413" s="216" t="s">
        <v>85</v>
      </c>
      <c r="AV413" s="13" t="s">
        <v>83</v>
      </c>
      <c r="AW413" s="13" t="s">
        <v>38</v>
      </c>
      <c r="AX413" s="13" t="s">
        <v>76</v>
      </c>
      <c r="AY413" s="216" t="s">
        <v>152</v>
      </c>
    </row>
    <row r="414" spans="2:51" s="13" customFormat="1" ht="10.199999999999999">
      <c r="B414" s="207"/>
      <c r="C414" s="208"/>
      <c r="D414" s="188" t="s">
        <v>210</v>
      </c>
      <c r="E414" s="209" t="s">
        <v>31</v>
      </c>
      <c r="F414" s="210" t="s">
        <v>482</v>
      </c>
      <c r="G414" s="208"/>
      <c r="H414" s="209" t="s">
        <v>31</v>
      </c>
      <c r="I414" s="211"/>
      <c r="J414" s="208"/>
      <c r="K414" s="208"/>
      <c r="L414" s="212"/>
      <c r="M414" s="213"/>
      <c r="N414" s="214"/>
      <c r="O414" s="214"/>
      <c r="P414" s="214"/>
      <c r="Q414" s="214"/>
      <c r="R414" s="214"/>
      <c r="S414" s="214"/>
      <c r="T414" s="215"/>
      <c r="AT414" s="216" t="s">
        <v>210</v>
      </c>
      <c r="AU414" s="216" t="s">
        <v>85</v>
      </c>
      <c r="AV414" s="13" t="s">
        <v>83</v>
      </c>
      <c r="AW414" s="13" t="s">
        <v>38</v>
      </c>
      <c r="AX414" s="13" t="s">
        <v>76</v>
      </c>
      <c r="AY414" s="216" t="s">
        <v>152</v>
      </c>
    </row>
    <row r="415" spans="2:51" s="13" customFormat="1" ht="10.199999999999999">
      <c r="B415" s="207"/>
      <c r="C415" s="208"/>
      <c r="D415" s="188" t="s">
        <v>210</v>
      </c>
      <c r="E415" s="209" t="s">
        <v>31</v>
      </c>
      <c r="F415" s="210" t="s">
        <v>483</v>
      </c>
      <c r="G415" s="208"/>
      <c r="H415" s="209" t="s">
        <v>31</v>
      </c>
      <c r="I415" s="211"/>
      <c r="J415" s="208"/>
      <c r="K415" s="208"/>
      <c r="L415" s="212"/>
      <c r="M415" s="213"/>
      <c r="N415" s="214"/>
      <c r="O415" s="214"/>
      <c r="P415" s="214"/>
      <c r="Q415" s="214"/>
      <c r="R415" s="214"/>
      <c r="S415" s="214"/>
      <c r="T415" s="215"/>
      <c r="AT415" s="216" t="s">
        <v>210</v>
      </c>
      <c r="AU415" s="216" t="s">
        <v>85</v>
      </c>
      <c r="AV415" s="13" t="s">
        <v>83</v>
      </c>
      <c r="AW415" s="13" t="s">
        <v>38</v>
      </c>
      <c r="AX415" s="13" t="s">
        <v>76</v>
      </c>
      <c r="AY415" s="216" t="s">
        <v>152</v>
      </c>
    </row>
    <row r="416" spans="2:51" s="13" customFormat="1" ht="10.199999999999999">
      <c r="B416" s="207"/>
      <c r="C416" s="208"/>
      <c r="D416" s="188" t="s">
        <v>210</v>
      </c>
      <c r="E416" s="209" t="s">
        <v>31</v>
      </c>
      <c r="F416" s="210" t="s">
        <v>484</v>
      </c>
      <c r="G416" s="208"/>
      <c r="H416" s="209" t="s">
        <v>31</v>
      </c>
      <c r="I416" s="211"/>
      <c r="J416" s="208"/>
      <c r="K416" s="208"/>
      <c r="L416" s="212"/>
      <c r="M416" s="213"/>
      <c r="N416" s="214"/>
      <c r="O416" s="214"/>
      <c r="P416" s="214"/>
      <c r="Q416" s="214"/>
      <c r="R416" s="214"/>
      <c r="S416" s="214"/>
      <c r="T416" s="215"/>
      <c r="AT416" s="216" t="s">
        <v>210</v>
      </c>
      <c r="AU416" s="216" t="s">
        <v>85</v>
      </c>
      <c r="AV416" s="13" t="s">
        <v>83</v>
      </c>
      <c r="AW416" s="13" t="s">
        <v>38</v>
      </c>
      <c r="AX416" s="13" t="s">
        <v>76</v>
      </c>
      <c r="AY416" s="216" t="s">
        <v>152</v>
      </c>
    </row>
    <row r="417" spans="1:65" s="13" customFormat="1" ht="10.199999999999999">
      <c r="B417" s="207"/>
      <c r="C417" s="208"/>
      <c r="D417" s="188" t="s">
        <v>210</v>
      </c>
      <c r="E417" s="209" t="s">
        <v>31</v>
      </c>
      <c r="F417" s="210" t="s">
        <v>485</v>
      </c>
      <c r="G417" s="208"/>
      <c r="H417" s="209" t="s">
        <v>31</v>
      </c>
      <c r="I417" s="211"/>
      <c r="J417" s="208"/>
      <c r="K417" s="208"/>
      <c r="L417" s="212"/>
      <c r="M417" s="213"/>
      <c r="N417" s="214"/>
      <c r="O417" s="214"/>
      <c r="P417" s="214"/>
      <c r="Q417" s="214"/>
      <c r="R417" s="214"/>
      <c r="S417" s="214"/>
      <c r="T417" s="215"/>
      <c r="AT417" s="216" t="s">
        <v>210</v>
      </c>
      <c r="AU417" s="216" t="s">
        <v>85</v>
      </c>
      <c r="AV417" s="13" t="s">
        <v>83</v>
      </c>
      <c r="AW417" s="13" t="s">
        <v>38</v>
      </c>
      <c r="AX417" s="13" t="s">
        <v>76</v>
      </c>
      <c r="AY417" s="216" t="s">
        <v>152</v>
      </c>
    </row>
    <row r="418" spans="1:65" s="14" customFormat="1" ht="10.199999999999999">
      <c r="B418" s="217"/>
      <c r="C418" s="218"/>
      <c r="D418" s="188" t="s">
        <v>210</v>
      </c>
      <c r="E418" s="219" t="s">
        <v>31</v>
      </c>
      <c r="F418" s="220" t="s">
        <v>293</v>
      </c>
      <c r="G418" s="218"/>
      <c r="H418" s="221">
        <v>1</v>
      </c>
      <c r="I418" s="222"/>
      <c r="J418" s="218"/>
      <c r="K418" s="218"/>
      <c r="L418" s="223"/>
      <c r="M418" s="224"/>
      <c r="N418" s="225"/>
      <c r="O418" s="225"/>
      <c r="P418" s="225"/>
      <c r="Q418" s="225"/>
      <c r="R418" s="225"/>
      <c r="S418" s="225"/>
      <c r="T418" s="226"/>
      <c r="AT418" s="227" t="s">
        <v>210</v>
      </c>
      <c r="AU418" s="227" t="s">
        <v>85</v>
      </c>
      <c r="AV418" s="14" t="s">
        <v>85</v>
      </c>
      <c r="AW418" s="14" t="s">
        <v>38</v>
      </c>
      <c r="AX418" s="14" t="s">
        <v>76</v>
      </c>
      <c r="AY418" s="227" t="s">
        <v>152</v>
      </c>
    </row>
    <row r="419" spans="1:65" s="15" customFormat="1" ht="10.199999999999999">
      <c r="B419" s="228"/>
      <c r="C419" s="229"/>
      <c r="D419" s="188" t="s">
        <v>210</v>
      </c>
      <c r="E419" s="230" t="s">
        <v>31</v>
      </c>
      <c r="F419" s="231" t="s">
        <v>223</v>
      </c>
      <c r="G419" s="229"/>
      <c r="H419" s="232">
        <v>1</v>
      </c>
      <c r="I419" s="233"/>
      <c r="J419" s="229"/>
      <c r="K419" s="229"/>
      <c r="L419" s="234"/>
      <c r="M419" s="235"/>
      <c r="N419" s="236"/>
      <c r="O419" s="236"/>
      <c r="P419" s="236"/>
      <c r="Q419" s="236"/>
      <c r="R419" s="236"/>
      <c r="S419" s="236"/>
      <c r="T419" s="237"/>
      <c r="AT419" s="238" t="s">
        <v>210</v>
      </c>
      <c r="AU419" s="238" t="s">
        <v>85</v>
      </c>
      <c r="AV419" s="15" t="s">
        <v>157</v>
      </c>
      <c r="AW419" s="15" t="s">
        <v>38</v>
      </c>
      <c r="AX419" s="15" t="s">
        <v>83</v>
      </c>
      <c r="AY419" s="238" t="s">
        <v>152</v>
      </c>
    </row>
    <row r="420" spans="1:65" s="2" customFormat="1" ht="24.15" customHeight="1">
      <c r="A420" s="38"/>
      <c r="B420" s="39"/>
      <c r="C420" s="175" t="s">
        <v>325</v>
      </c>
      <c r="D420" s="175" t="s">
        <v>153</v>
      </c>
      <c r="E420" s="176" t="s">
        <v>339</v>
      </c>
      <c r="F420" s="177" t="s">
        <v>340</v>
      </c>
      <c r="G420" s="178" t="s">
        <v>262</v>
      </c>
      <c r="H420" s="179">
        <v>1</v>
      </c>
      <c r="I420" s="180"/>
      <c r="J420" s="181">
        <f>ROUND(I420*H420,2)</f>
        <v>0</v>
      </c>
      <c r="K420" s="177" t="s">
        <v>31</v>
      </c>
      <c r="L420" s="43"/>
      <c r="M420" s="182" t="s">
        <v>31</v>
      </c>
      <c r="N420" s="183" t="s">
        <v>47</v>
      </c>
      <c r="O420" s="68"/>
      <c r="P420" s="184">
        <f>O420*H420</f>
        <v>0</v>
      </c>
      <c r="Q420" s="184">
        <v>0</v>
      </c>
      <c r="R420" s="184">
        <f>Q420*H420</f>
        <v>0</v>
      </c>
      <c r="S420" s="184">
        <v>0</v>
      </c>
      <c r="T420" s="185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186" t="s">
        <v>208</v>
      </c>
      <c r="AT420" s="186" t="s">
        <v>153</v>
      </c>
      <c r="AU420" s="186" t="s">
        <v>85</v>
      </c>
      <c r="AY420" s="20" t="s">
        <v>152</v>
      </c>
      <c r="BE420" s="187">
        <f>IF(N420="základní",J420,0)</f>
        <v>0</v>
      </c>
      <c r="BF420" s="187">
        <f>IF(N420="snížená",J420,0)</f>
        <v>0</v>
      </c>
      <c r="BG420" s="187">
        <f>IF(N420="zákl. přenesená",J420,0)</f>
        <v>0</v>
      </c>
      <c r="BH420" s="187">
        <f>IF(N420="sníž. přenesená",J420,0)</f>
        <v>0</v>
      </c>
      <c r="BI420" s="187">
        <f>IF(N420="nulová",J420,0)</f>
        <v>0</v>
      </c>
      <c r="BJ420" s="20" t="s">
        <v>83</v>
      </c>
      <c r="BK420" s="187">
        <f>ROUND(I420*H420,2)</f>
        <v>0</v>
      </c>
      <c r="BL420" s="20" t="s">
        <v>208</v>
      </c>
      <c r="BM420" s="186" t="s">
        <v>535</v>
      </c>
    </row>
    <row r="421" spans="1:65" s="13" customFormat="1" ht="20.399999999999999">
      <c r="B421" s="207"/>
      <c r="C421" s="208"/>
      <c r="D421" s="188" t="s">
        <v>210</v>
      </c>
      <c r="E421" s="209" t="s">
        <v>31</v>
      </c>
      <c r="F421" s="210" t="s">
        <v>211</v>
      </c>
      <c r="G421" s="208"/>
      <c r="H421" s="209" t="s">
        <v>31</v>
      </c>
      <c r="I421" s="211"/>
      <c r="J421" s="208"/>
      <c r="K421" s="208"/>
      <c r="L421" s="212"/>
      <c r="M421" s="213"/>
      <c r="N421" s="214"/>
      <c r="O421" s="214"/>
      <c r="P421" s="214"/>
      <c r="Q421" s="214"/>
      <c r="R421" s="214"/>
      <c r="S421" s="214"/>
      <c r="T421" s="215"/>
      <c r="AT421" s="216" t="s">
        <v>210</v>
      </c>
      <c r="AU421" s="216" t="s">
        <v>85</v>
      </c>
      <c r="AV421" s="13" t="s">
        <v>83</v>
      </c>
      <c r="AW421" s="13" t="s">
        <v>38</v>
      </c>
      <c r="AX421" s="13" t="s">
        <v>76</v>
      </c>
      <c r="AY421" s="216" t="s">
        <v>152</v>
      </c>
    </row>
    <row r="422" spans="1:65" s="13" customFormat="1" ht="10.199999999999999">
      <c r="B422" s="207"/>
      <c r="C422" s="208"/>
      <c r="D422" s="188" t="s">
        <v>210</v>
      </c>
      <c r="E422" s="209" t="s">
        <v>31</v>
      </c>
      <c r="F422" s="210" t="s">
        <v>212</v>
      </c>
      <c r="G422" s="208"/>
      <c r="H422" s="209" t="s">
        <v>31</v>
      </c>
      <c r="I422" s="211"/>
      <c r="J422" s="208"/>
      <c r="K422" s="208"/>
      <c r="L422" s="212"/>
      <c r="M422" s="213"/>
      <c r="N422" s="214"/>
      <c r="O422" s="214"/>
      <c r="P422" s="214"/>
      <c r="Q422" s="214"/>
      <c r="R422" s="214"/>
      <c r="S422" s="214"/>
      <c r="T422" s="215"/>
      <c r="AT422" s="216" t="s">
        <v>210</v>
      </c>
      <c r="AU422" s="216" t="s">
        <v>85</v>
      </c>
      <c r="AV422" s="13" t="s">
        <v>83</v>
      </c>
      <c r="AW422" s="13" t="s">
        <v>38</v>
      </c>
      <c r="AX422" s="13" t="s">
        <v>76</v>
      </c>
      <c r="AY422" s="216" t="s">
        <v>152</v>
      </c>
    </row>
    <row r="423" spans="1:65" s="13" customFormat="1" ht="10.199999999999999">
      <c r="B423" s="207"/>
      <c r="C423" s="208"/>
      <c r="D423" s="188" t="s">
        <v>210</v>
      </c>
      <c r="E423" s="209" t="s">
        <v>31</v>
      </c>
      <c r="F423" s="210" t="s">
        <v>421</v>
      </c>
      <c r="G423" s="208"/>
      <c r="H423" s="209" t="s">
        <v>31</v>
      </c>
      <c r="I423" s="211"/>
      <c r="J423" s="208"/>
      <c r="K423" s="208"/>
      <c r="L423" s="212"/>
      <c r="M423" s="213"/>
      <c r="N423" s="214"/>
      <c r="O423" s="214"/>
      <c r="P423" s="214"/>
      <c r="Q423" s="214"/>
      <c r="R423" s="214"/>
      <c r="S423" s="214"/>
      <c r="T423" s="215"/>
      <c r="AT423" s="216" t="s">
        <v>210</v>
      </c>
      <c r="AU423" s="216" t="s">
        <v>85</v>
      </c>
      <c r="AV423" s="13" t="s">
        <v>83</v>
      </c>
      <c r="AW423" s="13" t="s">
        <v>38</v>
      </c>
      <c r="AX423" s="13" t="s">
        <v>76</v>
      </c>
      <c r="AY423" s="216" t="s">
        <v>152</v>
      </c>
    </row>
    <row r="424" spans="1:65" s="13" customFormat="1" ht="10.199999999999999">
      <c r="B424" s="207"/>
      <c r="C424" s="208"/>
      <c r="D424" s="188" t="s">
        <v>210</v>
      </c>
      <c r="E424" s="209" t="s">
        <v>31</v>
      </c>
      <c r="F424" s="210" t="s">
        <v>422</v>
      </c>
      <c r="G424" s="208"/>
      <c r="H424" s="209" t="s">
        <v>31</v>
      </c>
      <c r="I424" s="211"/>
      <c r="J424" s="208"/>
      <c r="K424" s="208"/>
      <c r="L424" s="212"/>
      <c r="M424" s="213"/>
      <c r="N424" s="214"/>
      <c r="O424" s="214"/>
      <c r="P424" s="214"/>
      <c r="Q424" s="214"/>
      <c r="R424" s="214"/>
      <c r="S424" s="214"/>
      <c r="T424" s="215"/>
      <c r="AT424" s="216" t="s">
        <v>210</v>
      </c>
      <c r="AU424" s="216" t="s">
        <v>85</v>
      </c>
      <c r="AV424" s="13" t="s">
        <v>83</v>
      </c>
      <c r="AW424" s="13" t="s">
        <v>38</v>
      </c>
      <c r="AX424" s="13" t="s">
        <v>76</v>
      </c>
      <c r="AY424" s="216" t="s">
        <v>152</v>
      </c>
    </row>
    <row r="425" spans="1:65" s="13" customFormat="1" ht="10.199999999999999">
      <c r="B425" s="207"/>
      <c r="C425" s="208"/>
      <c r="D425" s="188" t="s">
        <v>210</v>
      </c>
      <c r="E425" s="209" t="s">
        <v>31</v>
      </c>
      <c r="F425" s="210" t="s">
        <v>423</v>
      </c>
      <c r="G425" s="208"/>
      <c r="H425" s="209" t="s">
        <v>31</v>
      </c>
      <c r="I425" s="211"/>
      <c r="J425" s="208"/>
      <c r="K425" s="208"/>
      <c r="L425" s="212"/>
      <c r="M425" s="213"/>
      <c r="N425" s="214"/>
      <c r="O425" s="214"/>
      <c r="P425" s="214"/>
      <c r="Q425" s="214"/>
      <c r="R425" s="214"/>
      <c r="S425" s="214"/>
      <c r="T425" s="215"/>
      <c r="AT425" s="216" t="s">
        <v>210</v>
      </c>
      <c r="AU425" s="216" t="s">
        <v>85</v>
      </c>
      <c r="AV425" s="13" t="s">
        <v>83</v>
      </c>
      <c r="AW425" s="13" t="s">
        <v>38</v>
      </c>
      <c r="AX425" s="13" t="s">
        <v>76</v>
      </c>
      <c r="AY425" s="216" t="s">
        <v>152</v>
      </c>
    </row>
    <row r="426" spans="1:65" s="13" customFormat="1" ht="10.199999999999999">
      <c r="B426" s="207"/>
      <c r="C426" s="208"/>
      <c r="D426" s="188" t="s">
        <v>210</v>
      </c>
      <c r="E426" s="209" t="s">
        <v>31</v>
      </c>
      <c r="F426" s="210" t="s">
        <v>424</v>
      </c>
      <c r="G426" s="208"/>
      <c r="H426" s="209" t="s">
        <v>31</v>
      </c>
      <c r="I426" s="211"/>
      <c r="J426" s="208"/>
      <c r="K426" s="208"/>
      <c r="L426" s="212"/>
      <c r="M426" s="213"/>
      <c r="N426" s="214"/>
      <c r="O426" s="214"/>
      <c r="P426" s="214"/>
      <c r="Q426" s="214"/>
      <c r="R426" s="214"/>
      <c r="S426" s="214"/>
      <c r="T426" s="215"/>
      <c r="AT426" s="216" t="s">
        <v>210</v>
      </c>
      <c r="AU426" s="216" t="s">
        <v>85</v>
      </c>
      <c r="AV426" s="13" t="s">
        <v>83</v>
      </c>
      <c r="AW426" s="13" t="s">
        <v>38</v>
      </c>
      <c r="AX426" s="13" t="s">
        <v>76</v>
      </c>
      <c r="AY426" s="216" t="s">
        <v>152</v>
      </c>
    </row>
    <row r="427" spans="1:65" s="13" customFormat="1" ht="10.199999999999999">
      <c r="B427" s="207"/>
      <c r="C427" s="208"/>
      <c r="D427" s="188" t="s">
        <v>210</v>
      </c>
      <c r="E427" s="209" t="s">
        <v>31</v>
      </c>
      <c r="F427" s="210" t="s">
        <v>425</v>
      </c>
      <c r="G427" s="208"/>
      <c r="H427" s="209" t="s">
        <v>31</v>
      </c>
      <c r="I427" s="211"/>
      <c r="J427" s="208"/>
      <c r="K427" s="208"/>
      <c r="L427" s="212"/>
      <c r="M427" s="213"/>
      <c r="N427" s="214"/>
      <c r="O427" s="214"/>
      <c r="P427" s="214"/>
      <c r="Q427" s="214"/>
      <c r="R427" s="214"/>
      <c r="S427" s="214"/>
      <c r="T427" s="215"/>
      <c r="AT427" s="216" t="s">
        <v>210</v>
      </c>
      <c r="AU427" s="216" t="s">
        <v>85</v>
      </c>
      <c r="AV427" s="13" t="s">
        <v>83</v>
      </c>
      <c r="AW427" s="13" t="s">
        <v>38</v>
      </c>
      <c r="AX427" s="13" t="s">
        <v>76</v>
      </c>
      <c r="AY427" s="216" t="s">
        <v>152</v>
      </c>
    </row>
    <row r="428" spans="1:65" s="13" customFormat="1" ht="10.199999999999999">
      <c r="B428" s="207"/>
      <c r="C428" s="208"/>
      <c r="D428" s="188" t="s">
        <v>210</v>
      </c>
      <c r="E428" s="209" t="s">
        <v>31</v>
      </c>
      <c r="F428" s="210" t="s">
        <v>426</v>
      </c>
      <c r="G428" s="208"/>
      <c r="H428" s="209" t="s">
        <v>31</v>
      </c>
      <c r="I428" s="211"/>
      <c r="J428" s="208"/>
      <c r="K428" s="208"/>
      <c r="L428" s="212"/>
      <c r="M428" s="213"/>
      <c r="N428" s="214"/>
      <c r="O428" s="214"/>
      <c r="P428" s="214"/>
      <c r="Q428" s="214"/>
      <c r="R428" s="214"/>
      <c r="S428" s="214"/>
      <c r="T428" s="215"/>
      <c r="AT428" s="216" t="s">
        <v>210</v>
      </c>
      <c r="AU428" s="216" t="s">
        <v>85</v>
      </c>
      <c r="AV428" s="13" t="s">
        <v>83</v>
      </c>
      <c r="AW428" s="13" t="s">
        <v>38</v>
      </c>
      <c r="AX428" s="13" t="s">
        <v>76</v>
      </c>
      <c r="AY428" s="216" t="s">
        <v>152</v>
      </c>
    </row>
    <row r="429" spans="1:65" s="13" customFormat="1" ht="10.199999999999999">
      <c r="B429" s="207"/>
      <c r="C429" s="208"/>
      <c r="D429" s="188" t="s">
        <v>210</v>
      </c>
      <c r="E429" s="209" t="s">
        <v>31</v>
      </c>
      <c r="F429" s="210" t="s">
        <v>466</v>
      </c>
      <c r="G429" s="208"/>
      <c r="H429" s="209" t="s">
        <v>31</v>
      </c>
      <c r="I429" s="211"/>
      <c r="J429" s="208"/>
      <c r="K429" s="208"/>
      <c r="L429" s="212"/>
      <c r="M429" s="213"/>
      <c r="N429" s="214"/>
      <c r="O429" s="214"/>
      <c r="P429" s="214"/>
      <c r="Q429" s="214"/>
      <c r="R429" s="214"/>
      <c r="S429" s="214"/>
      <c r="T429" s="215"/>
      <c r="AT429" s="216" t="s">
        <v>210</v>
      </c>
      <c r="AU429" s="216" t="s">
        <v>85</v>
      </c>
      <c r="AV429" s="13" t="s">
        <v>83</v>
      </c>
      <c r="AW429" s="13" t="s">
        <v>38</v>
      </c>
      <c r="AX429" s="13" t="s">
        <v>76</v>
      </c>
      <c r="AY429" s="216" t="s">
        <v>152</v>
      </c>
    </row>
    <row r="430" spans="1:65" s="13" customFormat="1" ht="10.199999999999999">
      <c r="B430" s="207"/>
      <c r="C430" s="208"/>
      <c r="D430" s="188" t="s">
        <v>210</v>
      </c>
      <c r="E430" s="209" t="s">
        <v>31</v>
      </c>
      <c r="F430" s="210" t="s">
        <v>467</v>
      </c>
      <c r="G430" s="208"/>
      <c r="H430" s="209" t="s">
        <v>31</v>
      </c>
      <c r="I430" s="211"/>
      <c r="J430" s="208"/>
      <c r="K430" s="208"/>
      <c r="L430" s="212"/>
      <c r="M430" s="213"/>
      <c r="N430" s="214"/>
      <c r="O430" s="214"/>
      <c r="P430" s="214"/>
      <c r="Q430" s="214"/>
      <c r="R430" s="214"/>
      <c r="S430" s="214"/>
      <c r="T430" s="215"/>
      <c r="AT430" s="216" t="s">
        <v>210</v>
      </c>
      <c r="AU430" s="216" t="s">
        <v>85</v>
      </c>
      <c r="AV430" s="13" t="s">
        <v>83</v>
      </c>
      <c r="AW430" s="13" t="s">
        <v>38</v>
      </c>
      <c r="AX430" s="13" t="s">
        <v>76</v>
      </c>
      <c r="AY430" s="216" t="s">
        <v>152</v>
      </c>
    </row>
    <row r="431" spans="1:65" s="13" customFormat="1" ht="10.199999999999999">
      <c r="B431" s="207"/>
      <c r="C431" s="208"/>
      <c r="D431" s="188" t="s">
        <v>210</v>
      </c>
      <c r="E431" s="209" t="s">
        <v>31</v>
      </c>
      <c r="F431" s="210" t="s">
        <v>468</v>
      </c>
      <c r="G431" s="208"/>
      <c r="H431" s="209" t="s">
        <v>31</v>
      </c>
      <c r="I431" s="211"/>
      <c r="J431" s="208"/>
      <c r="K431" s="208"/>
      <c r="L431" s="212"/>
      <c r="M431" s="213"/>
      <c r="N431" s="214"/>
      <c r="O431" s="214"/>
      <c r="P431" s="214"/>
      <c r="Q431" s="214"/>
      <c r="R431" s="214"/>
      <c r="S431" s="214"/>
      <c r="T431" s="215"/>
      <c r="AT431" s="216" t="s">
        <v>210</v>
      </c>
      <c r="AU431" s="216" t="s">
        <v>85</v>
      </c>
      <c r="AV431" s="13" t="s">
        <v>83</v>
      </c>
      <c r="AW431" s="13" t="s">
        <v>38</v>
      </c>
      <c r="AX431" s="13" t="s">
        <v>76</v>
      </c>
      <c r="AY431" s="216" t="s">
        <v>152</v>
      </c>
    </row>
    <row r="432" spans="1:65" s="13" customFormat="1" ht="10.199999999999999">
      <c r="B432" s="207"/>
      <c r="C432" s="208"/>
      <c r="D432" s="188" t="s">
        <v>210</v>
      </c>
      <c r="E432" s="209" t="s">
        <v>31</v>
      </c>
      <c r="F432" s="210" t="s">
        <v>469</v>
      </c>
      <c r="G432" s="208"/>
      <c r="H432" s="209" t="s">
        <v>31</v>
      </c>
      <c r="I432" s="211"/>
      <c r="J432" s="208"/>
      <c r="K432" s="208"/>
      <c r="L432" s="212"/>
      <c r="M432" s="213"/>
      <c r="N432" s="214"/>
      <c r="O432" s="214"/>
      <c r="P432" s="214"/>
      <c r="Q432" s="214"/>
      <c r="R432" s="214"/>
      <c r="S432" s="214"/>
      <c r="T432" s="215"/>
      <c r="AT432" s="216" t="s">
        <v>210</v>
      </c>
      <c r="AU432" s="216" t="s">
        <v>85</v>
      </c>
      <c r="AV432" s="13" t="s">
        <v>83</v>
      </c>
      <c r="AW432" s="13" t="s">
        <v>38</v>
      </c>
      <c r="AX432" s="13" t="s">
        <v>76</v>
      </c>
      <c r="AY432" s="216" t="s">
        <v>152</v>
      </c>
    </row>
    <row r="433" spans="2:51" s="13" customFormat="1" ht="10.199999999999999">
      <c r="B433" s="207"/>
      <c r="C433" s="208"/>
      <c r="D433" s="188" t="s">
        <v>210</v>
      </c>
      <c r="E433" s="209" t="s">
        <v>31</v>
      </c>
      <c r="F433" s="210" t="s">
        <v>470</v>
      </c>
      <c r="G433" s="208"/>
      <c r="H433" s="209" t="s">
        <v>31</v>
      </c>
      <c r="I433" s="211"/>
      <c r="J433" s="208"/>
      <c r="K433" s="208"/>
      <c r="L433" s="212"/>
      <c r="M433" s="213"/>
      <c r="N433" s="214"/>
      <c r="O433" s="214"/>
      <c r="P433" s="214"/>
      <c r="Q433" s="214"/>
      <c r="R433" s="214"/>
      <c r="S433" s="214"/>
      <c r="T433" s="215"/>
      <c r="AT433" s="216" t="s">
        <v>210</v>
      </c>
      <c r="AU433" s="216" t="s">
        <v>85</v>
      </c>
      <c r="AV433" s="13" t="s">
        <v>83</v>
      </c>
      <c r="AW433" s="13" t="s">
        <v>38</v>
      </c>
      <c r="AX433" s="13" t="s">
        <v>76</v>
      </c>
      <c r="AY433" s="216" t="s">
        <v>152</v>
      </c>
    </row>
    <row r="434" spans="2:51" s="13" customFormat="1" ht="10.199999999999999">
      <c r="B434" s="207"/>
      <c r="C434" s="208"/>
      <c r="D434" s="188" t="s">
        <v>210</v>
      </c>
      <c r="E434" s="209" t="s">
        <v>31</v>
      </c>
      <c r="F434" s="210" t="s">
        <v>471</v>
      </c>
      <c r="G434" s="208"/>
      <c r="H434" s="209" t="s">
        <v>31</v>
      </c>
      <c r="I434" s="211"/>
      <c r="J434" s="208"/>
      <c r="K434" s="208"/>
      <c r="L434" s="212"/>
      <c r="M434" s="213"/>
      <c r="N434" s="214"/>
      <c r="O434" s="214"/>
      <c r="P434" s="214"/>
      <c r="Q434" s="214"/>
      <c r="R434" s="214"/>
      <c r="S434" s="214"/>
      <c r="T434" s="215"/>
      <c r="AT434" s="216" t="s">
        <v>210</v>
      </c>
      <c r="AU434" s="216" t="s">
        <v>85</v>
      </c>
      <c r="AV434" s="13" t="s">
        <v>83</v>
      </c>
      <c r="AW434" s="13" t="s">
        <v>38</v>
      </c>
      <c r="AX434" s="13" t="s">
        <v>76</v>
      </c>
      <c r="AY434" s="216" t="s">
        <v>152</v>
      </c>
    </row>
    <row r="435" spans="2:51" s="13" customFormat="1" ht="10.199999999999999">
      <c r="B435" s="207"/>
      <c r="C435" s="208"/>
      <c r="D435" s="188" t="s">
        <v>210</v>
      </c>
      <c r="E435" s="209" t="s">
        <v>31</v>
      </c>
      <c r="F435" s="210" t="s">
        <v>472</v>
      </c>
      <c r="G435" s="208"/>
      <c r="H435" s="209" t="s">
        <v>31</v>
      </c>
      <c r="I435" s="211"/>
      <c r="J435" s="208"/>
      <c r="K435" s="208"/>
      <c r="L435" s="212"/>
      <c r="M435" s="213"/>
      <c r="N435" s="214"/>
      <c r="O435" s="214"/>
      <c r="P435" s="214"/>
      <c r="Q435" s="214"/>
      <c r="R435" s="214"/>
      <c r="S435" s="214"/>
      <c r="T435" s="215"/>
      <c r="AT435" s="216" t="s">
        <v>210</v>
      </c>
      <c r="AU435" s="216" t="s">
        <v>85</v>
      </c>
      <c r="AV435" s="13" t="s">
        <v>83</v>
      </c>
      <c r="AW435" s="13" t="s">
        <v>38</v>
      </c>
      <c r="AX435" s="13" t="s">
        <v>76</v>
      </c>
      <c r="AY435" s="216" t="s">
        <v>152</v>
      </c>
    </row>
    <row r="436" spans="2:51" s="13" customFormat="1" ht="10.199999999999999">
      <c r="B436" s="207"/>
      <c r="C436" s="208"/>
      <c r="D436" s="188" t="s">
        <v>210</v>
      </c>
      <c r="E436" s="209" t="s">
        <v>31</v>
      </c>
      <c r="F436" s="210" t="s">
        <v>473</v>
      </c>
      <c r="G436" s="208"/>
      <c r="H436" s="209" t="s">
        <v>31</v>
      </c>
      <c r="I436" s="211"/>
      <c r="J436" s="208"/>
      <c r="K436" s="208"/>
      <c r="L436" s="212"/>
      <c r="M436" s="213"/>
      <c r="N436" s="214"/>
      <c r="O436" s="214"/>
      <c r="P436" s="214"/>
      <c r="Q436" s="214"/>
      <c r="R436" s="214"/>
      <c r="S436" s="214"/>
      <c r="T436" s="215"/>
      <c r="AT436" s="216" t="s">
        <v>210</v>
      </c>
      <c r="AU436" s="216" t="s">
        <v>85</v>
      </c>
      <c r="AV436" s="13" t="s">
        <v>83</v>
      </c>
      <c r="AW436" s="13" t="s">
        <v>38</v>
      </c>
      <c r="AX436" s="13" t="s">
        <v>76</v>
      </c>
      <c r="AY436" s="216" t="s">
        <v>152</v>
      </c>
    </row>
    <row r="437" spans="2:51" s="13" customFormat="1" ht="10.199999999999999">
      <c r="B437" s="207"/>
      <c r="C437" s="208"/>
      <c r="D437" s="188" t="s">
        <v>210</v>
      </c>
      <c r="E437" s="209" t="s">
        <v>31</v>
      </c>
      <c r="F437" s="210" t="s">
        <v>474</v>
      </c>
      <c r="G437" s="208"/>
      <c r="H437" s="209" t="s">
        <v>31</v>
      </c>
      <c r="I437" s="211"/>
      <c r="J437" s="208"/>
      <c r="K437" s="208"/>
      <c r="L437" s="212"/>
      <c r="M437" s="213"/>
      <c r="N437" s="214"/>
      <c r="O437" s="214"/>
      <c r="P437" s="214"/>
      <c r="Q437" s="214"/>
      <c r="R437" s="214"/>
      <c r="S437" s="214"/>
      <c r="T437" s="215"/>
      <c r="AT437" s="216" t="s">
        <v>210</v>
      </c>
      <c r="AU437" s="216" t="s">
        <v>85</v>
      </c>
      <c r="AV437" s="13" t="s">
        <v>83</v>
      </c>
      <c r="AW437" s="13" t="s">
        <v>38</v>
      </c>
      <c r="AX437" s="13" t="s">
        <v>76</v>
      </c>
      <c r="AY437" s="216" t="s">
        <v>152</v>
      </c>
    </row>
    <row r="438" spans="2:51" s="13" customFormat="1" ht="10.199999999999999">
      <c r="B438" s="207"/>
      <c r="C438" s="208"/>
      <c r="D438" s="188" t="s">
        <v>210</v>
      </c>
      <c r="E438" s="209" t="s">
        <v>31</v>
      </c>
      <c r="F438" s="210" t="s">
        <v>475</v>
      </c>
      <c r="G438" s="208"/>
      <c r="H438" s="209" t="s">
        <v>31</v>
      </c>
      <c r="I438" s="211"/>
      <c r="J438" s="208"/>
      <c r="K438" s="208"/>
      <c r="L438" s="212"/>
      <c r="M438" s="213"/>
      <c r="N438" s="214"/>
      <c r="O438" s="214"/>
      <c r="P438" s="214"/>
      <c r="Q438" s="214"/>
      <c r="R438" s="214"/>
      <c r="S438" s="214"/>
      <c r="T438" s="215"/>
      <c r="AT438" s="216" t="s">
        <v>210</v>
      </c>
      <c r="AU438" s="216" t="s">
        <v>85</v>
      </c>
      <c r="AV438" s="13" t="s">
        <v>83</v>
      </c>
      <c r="AW438" s="13" t="s">
        <v>38</v>
      </c>
      <c r="AX438" s="13" t="s">
        <v>76</v>
      </c>
      <c r="AY438" s="216" t="s">
        <v>152</v>
      </c>
    </row>
    <row r="439" spans="2:51" s="13" customFormat="1" ht="10.199999999999999">
      <c r="B439" s="207"/>
      <c r="C439" s="208"/>
      <c r="D439" s="188" t="s">
        <v>210</v>
      </c>
      <c r="E439" s="209" t="s">
        <v>31</v>
      </c>
      <c r="F439" s="210" t="s">
        <v>476</v>
      </c>
      <c r="G439" s="208"/>
      <c r="H439" s="209" t="s">
        <v>31</v>
      </c>
      <c r="I439" s="211"/>
      <c r="J439" s="208"/>
      <c r="K439" s="208"/>
      <c r="L439" s="212"/>
      <c r="M439" s="213"/>
      <c r="N439" s="214"/>
      <c r="O439" s="214"/>
      <c r="P439" s="214"/>
      <c r="Q439" s="214"/>
      <c r="R439" s="214"/>
      <c r="S439" s="214"/>
      <c r="T439" s="215"/>
      <c r="AT439" s="216" t="s">
        <v>210</v>
      </c>
      <c r="AU439" s="216" t="s">
        <v>85</v>
      </c>
      <c r="AV439" s="13" t="s">
        <v>83</v>
      </c>
      <c r="AW439" s="13" t="s">
        <v>38</v>
      </c>
      <c r="AX439" s="13" t="s">
        <v>76</v>
      </c>
      <c r="AY439" s="216" t="s">
        <v>152</v>
      </c>
    </row>
    <row r="440" spans="2:51" s="13" customFormat="1" ht="10.199999999999999">
      <c r="B440" s="207"/>
      <c r="C440" s="208"/>
      <c r="D440" s="188" t="s">
        <v>210</v>
      </c>
      <c r="E440" s="209" t="s">
        <v>31</v>
      </c>
      <c r="F440" s="210" t="s">
        <v>477</v>
      </c>
      <c r="G440" s="208"/>
      <c r="H440" s="209" t="s">
        <v>31</v>
      </c>
      <c r="I440" s="211"/>
      <c r="J440" s="208"/>
      <c r="K440" s="208"/>
      <c r="L440" s="212"/>
      <c r="M440" s="213"/>
      <c r="N440" s="214"/>
      <c r="O440" s="214"/>
      <c r="P440" s="214"/>
      <c r="Q440" s="214"/>
      <c r="R440" s="214"/>
      <c r="S440" s="214"/>
      <c r="T440" s="215"/>
      <c r="AT440" s="216" t="s">
        <v>210</v>
      </c>
      <c r="AU440" s="216" t="s">
        <v>85</v>
      </c>
      <c r="AV440" s="13" t="s">
        <v>83</v>
      </c>
      <c r="AW440" s="13" t="s">
        <v>38</v>
      </c>
      <c r="AX440" s="13" t="s">
        <v>76</v>
      </c>
      <c r="AY440" s="216" t="s">
        <v>152</v>
      </c>
    </row>
    <row r="441" spans="2:51" s="13" customFormat="1" ht="10.199999999999999">
      <c r="B441" s="207"/>
      <c r="C441" s="208"/>
      <c r="D441" s="188" t="s">
        <v>210</v>
      </c>
      <c r="E441" s="209" t="s">
        <v>31</v>
      </c>
      <c r="F441" s="210" t="s">
        <v>478</v>
      </c>
      <c r="G441" s="208"/>
      <c r="H441" s="209" t="s">
        <v>31</v>
      </c>
      <c r="I441" s="211"/>
      <c r="J441" s="208"/>
      <c r="K441" s="208"/>
      <c r="L441" s="212"/>
      <c r="M441" s="213"/>
      <c r="N441" s="214"/>
      <c r="O441" s="214"/>
      <c r="P441" s="214"/>
      <c r="Q441" s="214"/>
      <c r="R441" s="214"/>
      <c r="S441" s="214"/>
      <c r="T441" s="215"/>
      <c r="AT441" s="216" t="s">
        <v>210</v>
      </c>
      <c r="AU441" s="216" t="s">
        <v>85</v>
      </c>
      <c r="AV441" s="13" t="s">
        <v>83</v>
      </c>
      <c r="AW441" s="13" t="s">
        <v>38</v>
      </c>
      <c r="AX441" s="13" t="s">
        <v>76</v>
      </c>
      <c r="AY441" s="216" t="s">
        <v>152</v>
      </c>
    </row>
    <row r="442" spans="2:51" s="13" customFormat="1" ht="10.199999999999999">
      <c r="B442" s="207"/>
      <c r="C442" s="208"/>
      <c r="D442" s="188" t="s">
        <v>210</v>
      </c>
      <c r="E442" s="209" t="s">
        <v>31</v>
      </c>
      <c r="F442" s="210" t="s">
        <v>479</v>
      </c>
      <c r="G442" s="208"/>
      <c r="H442" s="209" t="s">
        <v>31</v>
      </c>
      <c r="I442" s="211"/>
      <c r="J442" s="208"/>
      <c r="K442" s="208"/>
      <c r="L442" s="212"/>
      <c r="M442" s="213"/>
      <c r="N442" s="214"/>
      <c r="O442" s="214"/>
      <c r="P442" s="214"/>
      <c r="Q442" s="214"/>
      <c r="R442" s="214"/>
      <c r="S442" s="214"/>
      <c r="T442" s="215"/>
      <c r="AT442" s="216" t="s">
        <v>210</v>
      </c>
      <c r="AU442" s="216" t="s">
        <v>85</v>
      </c>
      <c r="AV442" s="13" t="s">
        <v>83</v>
      </c>
      <c r="AW442" s="13" t="s">
        <v>38</v>
      </c>
      <c r="AX442" s="13" t="s">
        <v>76</v>
      </c>
      <c r="AY442" s="216" t="s">
        <v>152</v>
      </c>
    </row>
    <row r="443" spans="2:51" s="13" customFormat="1" ht="10.199999999999999">
      <c r="B443" s="207"/>
      <c r="C443" s="208"/>
      <c r="D443" s="188" t="s">
        <v>210</v>
      </c>
      <c r="E443" s="209" t="s">
        <v>31</v>
      </c>
      <c r="F443" s="210" t="s">
        <v>480</v>
      </c>
      <c r="G443" s="208"/>
      <c r="H443" s="209" t="s">
        <v>31</v>
      </c>
      <c r="I443" s="211"/>
      <c r="J443" s="208"/>
      <c r="K443" s="208"/>
      <c r="L443" s="212"/>
      <c r="M443" s="213"/>
      <c r="N443" s="214"/>
      <c r="O443" s="214"/>
      <c r="P443" s="214"/>
      <c r="Q443" s="214"/>
      <c r="R443" s="214"/>
      <c r="S443" s="214"/>
      <c r="T443" s="215"/>
      <c r="AT443" s="216" t="s">
        <v>210</v>
      </c>
      <c r="AU443" s="216" t="s">
        <v>85</v>
      </c>
      <c r="AV443" s="13" t="s">
        <v>83</v>
      </c>
      <c r="AW443" s="13" t="s">
        <v>38</v>
      </c>
      <c r="AX443" s="13" t="s">
        <v>76</v>
      </c>
      <c r="AY443" s="216" t="s">
        <v>152</v>
      </c>
    </row>
    <row r="444" spans="2:51" s="13" customFormat="1" ht="10.199999999999999">
      <c r="B444" s="207"/>
      <c r="C444" s="208"/>
      <c r="D444" s="188" t="s">
        <v>210</v>
      </c>
      <c r="E444" s="209" t="s">
        <v>31</v>
      </c>
      <c r="F444" s="210" t="s">
        <v>481</v>
      </c>
      <c r="G444" s="208"/>
      <c r="H444" s="209" t="s">
        <v>31</v>
      </c>
      <c r="I444" s="211"/>
      <c r="J444" s="208"/>
      <c r="K444" s="208"/>
      <c r="L444" s="212"/>
      <c r="M444" s="213"/>
      <c r="N444" s="214"/>
      <c r="O444" s="214"/>
      <c r="P444" s="214"/>
      <c r="Q444" s="214"/>
      <c r="R444" s="214"/>
      <c r="S444" s="214"/>
      <c r="T444" s="215"/>
      <c r="AT444" s="216" t="s">
        <v>210</v>
      </c>
      <c r="AU444" s="216" t="s">
        <v>85</v>
      </c>
      <c r="AV444" s="13" t="s">
        <v>83</v>
      </c>
      <c r="AW444" s="13" t="s">
        <v>38</v>
      </c>
      <c r="AX444" s="13" t="s">
        <v>76</v>
      </c>
      <c r="AY444" s="216" t="s">
        <v>152</v>
      </c>
    </row>
    <row r="445" spans="2:51" s="13" customFormat="1" ht="10.199999999999999">
      <c r="B445" s="207"/>
      <c r="C445" s="208"/>
      <c r="D445" s="188" t="s">
        <v>210</v>
      </c>
      <c r="E445" s="209" t="s">
        <v>31</v>
      </c>
      <c r="F445" s="210" t="s">
        <v>482</v>
      </c>
      <c r="G445" s="208"/>
      <c r="H445" s="209" t="s">
        <v>31</v>
      </c>
      <c r="I445" s="211"/>
      <c r="J445" s="208"/>
      <c r="K445" s="208"/>
      <c r="L445" s="212"/>
      <c r="M445" s="213"/>
      <c r="N445" s="214"/>
      <c r="O445" s="214"/>
      <c r="P445" s="214"/>
      <c r="Q445" s="214"/>
      <c r="R445" s="214"/>
      <c r="S445" s="214"/>
      <c r="T445" s="215"/>
      <c r="AT445" s="216" t="s">
        <v>210</v>
      </c>
      <c r="AU445" s="216" t="s">
        <v>85</v>
      </c>
      <c r="AV445" s="13" t="s">
        <v>83</v>
      </c>
      <c r="AW445" s="13" t="s">
        <v>38</v>
      </c>
      <c r="AX445" s="13" t="s">
        <v>76</v>
      </c>
      <c r="AY445" s="216" t="s">
        <v>152</v>
      </c>
    </row>
    <row r="446" spans="2:51" s="13" customFormat="1" ht="10.199999999999999">
      <c r="B446" s="207"/>
      <c r="C446" s="208"/>
      <c r="D446" s="188" t="s">
        <v>210</v>
      </c>
      <c r="E446" s="209" t="s">
        <v>31</v>
      </c>
      <c r="F446" s="210" t="s">
        <v>483</v>
      </c>
      <c r="G446" s="208"/>
      <c r="H446" s="209" t="s">
        <v>31</v>
      </c>
      <c r="I446" s="211"/>
      <c r="J446" s="208"/>
      <c r="K446" s="208"/>
      <c r="L446" s="212"/>
      <c r="M446" s="213"/>
      <c r="N446" s="214"/>
      <c r="O446" s="214"/>
      <c r="P446" s="214"/>
      <c r="Q446" s="214"/>
      <c r="R446" s="214"/>
      <c r="S446" s="214"/>
      <c r="T446" s="215"/>
      <c r="AT446" s="216" t="s">
        <v>210</v>
      </c>
      <c r="AU446" s="216" t="s">
        <v>85</v>
      </c>
      <c r="AV446" s="13" t="s">
        <v>83</v>
      </c>
      <c r="AW446" s="13" t="s">
        <v>38</v>
      </c>
      <c r="AX446" s="13" t="s">
        <v>76</v>
      </c>
      <c r="AY446" s="216" t="s">
        <v>152</v>
      </c>
    </row>
    <row r="447" spans="2:51" s="13" customFormat="1" ht="10.199999999999999">
      <c r="B447" s="207"/>
      <c r="C447" s="208"/>
      <c r="D447" s="188" t="s">
        <v>210</v>
      </c>
      <c r="E447" s="209" t="s">
        <v>31</v>
      </c>
      <c r="F447" s="210" t="s">
        <v>484</v>
      </c>
      <c r="G447" s="208"/>
      <c r="H447" s="209" t="s">
        <v>31</v>
      </c>
      <c r="I447" s="211"/>
      <c r="J447" s="208"/>
      <c r="K447" s="208"/>
      <c r="L447" s="212"/>
      <c r="M447" s="213"/>
      <c r="N447" s="214"/>
      <c r="O447" s="214"/>
      <c r="P447" s="214"/>
      <c r="Q447" s="214"/>
      <c r="R447" s="214"/>
      <c r="S447" s="214"/>
      <c r="T447" s="215"/>
      <c r="AT447" s="216" t="s">
        <v>210</v>
      </c>
      <c r="AU447" s="216" t="s">
        <v>85</v>
      </c>
      <c r="AV447" s="13" t="s">
        <v>83</v>
      </c>
      <c r="AW447" s="13" t="s">
        <v>38</v>
      </c>
      <c r="AX447" s="13" t="s">
        <v>76</v>
      </c>
      <c r="AY447" s="216" t="s">
        <v>152</v>
      </c>
    </row>
    <row r="448" spans="2:51" s="13" customFormat="1" ht="10.199999999999999">
      <c r="B448" s="207"/>
      <c r="C448" s="208"/>
      <c r="D448" s="188" t="s">
        <v>210</v>
      </c>
      <c r="E448" s="209" t="s">
        <v>31</v>
      </c>
      <c r="F448" s="210" t="s">
        <v>485</v>
      </c>
      <c r="G448" s="208"/>
      <c r="H448" s="209" t="s">
        <v>31</v>
      </c>
      <c r="I448" s="211"/>
      <c r="J448" s="208"/>
      <c r="K448" s="208"/>
      <c r="L448" s="212"/>
      <c r="M448" s="213"/>
      <c r="N448" s="214"/>
      <c r="O448" s="214"/>
      <c r="P448" s="214"/>
      <c r="Q448" s="214"/>
      <c r="R448" s="214"/>
      <c r="S448" s="214"/>
      <c r="T448" s="215"/>
      <c r="AT448" s="216" t="s">
        <v>210</v>
      </c>
      <c r="AU448" s="216" t="s">
        <v>85</v>
      </c>
      <c r="AV448" s="13" t="s">
        <v>83</v>
      </c>
      <c r="AW448" s="13" t="s">
        <v>38</v>
      </c>
      <c r="AX448" s="13" t="s">
        <v>76</v>
      </c>
      <c r="AY448" s="216" t="s">
        <v>152</v>
      </c>
    </row>
    <row r="449" spans="1:65" s="14" customFormat="1" ht="10.199999999999999">
      <c r="B449" s="217"/>
      <c r="C449" s="218"/>
      <c r="D449" s="188" t="s">
        <v>210</v>
      </c>
      <c r="E449" s="219" t="s">
        <v>31</v>
      </c>
      <c r="F449" s="220" t="s">
        <v>293</v>
      </c>
      <c r="G449" s="218"/>
      <c r="H449" s="221">
        <v>1</v>
      </c>
      <c r="I449" s="222"/>
      <c r="J449" s="218"/>
      <c r="K449" s="218"/>
      <c r="L449" s="223"/>
      <c r="M449" s="224"/>
      <c r="N449" s="225"/>
      <c r="O449" s="225"/>
      <c r="P449" s="225"/>
      <c r="Q449" s="225"/>
      <c r="R449" s="225"/>
      <c r="S449" s="225"/>
      <c r="T449" s="226"/>
      <c r="AT449" s="227" t="s">
        <v>210</v>
      </c>
      <c r="AU449" s="227" t="s">
        <v>85</v>
      </c>
      <c r="AV449" s="14" t="s">
        <v>85</v>
      </c>
      <c r="AW449" s="14" t="s">
        <v>38</v>
      </c>
      <c r="AX449" s="14" t="s">
        <v>76</v>
      </c>
      <c r="AY449" s="227" t="s">
        <v>152</v>
      </c>
    </row>
    <row r="450" spans="1:65" s="15" customFormat="1" ht="10.199999999999999">
      <c r="B450" s="228"/>
      <c r="C450" s="229"/>
      <c r="D450" s="188" t="s">
        <v>210</v>
      </c>
      <c r="E450" s="230" t="s">
        <v>31</v>
      </c>
      <c r="F450" s="231" t="s">
        <v>223</v>
      </c>
      <c r="G450" s="229"/>
      <c r="H450" s="232">
        <v>1</v>
      </c>
      <c r="I450" s="233"/>
      <c r="J450" s="229"/>
      <c r="K450" s="229"/>
      <c r="L450" s="234"/>
      <c r="M450" s="235"/>
      <c r="N450" s="236"/>
      <c r="O450" s="236"/>
      <c r="P450" s="236"/>
      <c r="Q450" s="236"/>
      <c r="R450" s="236"/>
      <c r="S450" s="236"/>
      <c r="T450" s="237"/>
      <c r="AT450" s="238" t="s">
        <v>210</v>
      </c>
      <c r="AU450" s="238" t="s">
        <v>85</v>
      </c>
      <c r="AV450" s="15" t="s">
        <v>157</v>
      </c>
      <c r="AW450" s="15" t="s">
        <v>38</v>
      </c>
      <c r="AX450" s="15" t="s">
        <v>83</v>
      </c>
      <c r="AY450" s="238" t="s">
        <v>152</v>
      </c>
    </row>
    <row r="451" spans="1:65" s="2" customFormat="1" ht="24.15" customHeight="1">
      <c r="A451" s="38"/>
      <c r="B451" s="39"/>
      <c r="C451" s="175" t="s">
        <v>7</v>
      </c>
      <c r="D451" s="175" t="s">
        <v>153</v>
      </c>
      <c r="E451" s="176" t="s">
        <v>536</v>
      </c>
      <c r="F451" s="177" t="s">
        <v>537</v>
      </c>
      <c r="G451" s="178" t="s">
        <v>262</v>
      </c>
      <c r="H451" s="179">
        <v>3</v>
      </c>
      <c r="I451" s="180"/>
      <c r="J451" s="181">
        <f>ROUND(I451*H451,2)</f>
        <v>0</v>
      </c>
      <c r="K451" s="177" t="s">
        <v>31</v>
      </c>
      <c r="L451" s="43"/>
      <c r="M451" s="182" t="s">
        <v>31</v>
      </c>
      <c r="N451" s="183" t="s">
        <v>47</v>
      </c>
      <c r="O451" s="68"/>
      <c r="P451" s="184">
        <f>O451*H451</f>
        <v>0</v>
      </c>
      <c r="Q451" s="184">
        <v>0</v>
      </c>
      <c r="R451" s="184">
        <f>Q451*H451</f>
        <v>0</v>
      </c>
      <c r="S451" s="184">
        <v>0</v>
      </c>
      <c r="T451" s="185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186" t="s">
        <v>208</v>
      </c>
      <c r="AT451" s="186" t="s">
        <v>153</v>
      </c>
      <c r="AU451" s="186" t="s">
        <v>85</v>
      </c>
      <c r="AY451" s="20" t="s">
        <v>152</v>
      </c>
      <c r="BE451" s="187">
        <f>IF(N451="základní",J451,0)</f>
        <v>0</v>
      </c>
      <c r="BF451" s="187">
        <f>IF(N451="snížená",J451,0)</f>
        <v>0</v>
      </c>
      <c r="BG451" s="187">
        <f>IF(N451="zákl. přenesená",J451,0)</f>
        <v>0</v>
      </c>
      <c r="BH451" s="187">
        <f>IF(N451="sníž. přenesená",J451,0)</f>
        <v>0</v>
      </c>
      <c r="BI451" s="187">
        <f>IF(N451="nulová",J451,0)</f>
        <v>0</v>
      </c>
      <c r="BJ451" s="20" t="s">
        <v>83</v>
      </c>
      <c r="BK451" s="187">
        <f>ROUND(I451*H451,2)</f>
        <v>0</v>
      </c>
      <c r="BL451" s="20" t="s">
        <v>208</v>
      </c>
      <c r="BM451" s="186" t="s">
        <v>538</v>
      </c>
    </row>
    <row r="452" spans="1:65" s="13" customFormat="1" ht="20.399999999999999">
      <c r="B452" s="207"/>
      <c r="C452" s="208"/>
      <c r="D452" s="188" t="s">
        <v>210</v>
      </c>
      <c r="E452" s="209" t="s">
        <v>31</v>
      </c>
      <c r="F452" s="210" t="s">
        <v>211</v>
      </c>
      <c r="G452" s="208"/>
      <c r="H452" s="209" t="s">
        <v>31</v>
      </c>
      <c r="I452" s="211"/>
      <c r="J452" s="208"/>
      <c r="K452" s="208"/>
      <c r="L452" s="212"/>
      <c r="M452" s="213"/>
      <c r="N452" s="214"/>
      <c r="O452" s="214"/>
      <c r="P452" s="214"/>
      <c r="Q452" s="214"/>
      <c r="R452" s="214"/>
      <c r="S452" s="214"/>
      <c r="T452" s="215"/>
      <c r="AT452" s="216" t="s">
        <v>210</v>
      </c>
      <c r="AU452" s="216" t="s">
        <v>85</v>
      </c>
      <c r="AV452" s="13" t="s">
        <v>83</v>
      </c>
      <c r="AW452" s="13" t="s">
        <v>38</v>
      </c>
      <c r="AX452" s="13" t="s">
        <v>76</v>
      </c>
      <c r="AY452" s="216" t="s">
        <v>152</v>
      </c>
    </row>
    <row r="453" spans="1:65" s="13" customFormat="1" ht="10.199999999999999">
      <c r="B453" s="207"/>
      <c r="C453" s="208"/>
      <c r="D453" s="188" t="s">
        <v>210</v>
      </c>
      <c r="E453" s="209" t="s">
        <v>31</v>
      </c>
      <c r="F453" s="210" t="s">
        <v>212</v>
      </c>
      <c r="G453" s="208"/>
      <c r="H453" s="209" t="s">
        <v>31</v>
      </c>
      <c r="I453" s="211"/>
      <c r="J453" s="208"/>
      <c r="K453" s="208"/>
      <c r="L453" s="212"/>
      <c r="M453" s="213"/>
      <c r="N453" s="214"/>
      <c r="O453" s="214"/>
      <c r="P453" s="214"/>
      <c r="Q453" s="214"/>
      <c r="R453" s="214"/>
      <c r="S453" s="214"/>
      <c r="T453" s="215"/>
      <c r="AT453" s="216" t="s">
        <v>210</v>
      </c>
      <c r="AU453" s="216" t="s">
        <v>85</v>
      </c>
      <c r="AV453" s="13" t="s">
        <v>83</v>
      </c>
      <c r="AW453" s="13" t="s">
        <v>38</v>
      </c>
      <c r="AX453" s="13" t="s">
        <v>76</v>
      </c>
      <c r="AY453" s="216" t="s">
        <v>152</v>
      </c>
    </row>
    <row r="454" spans="1:65" s="13" customFormat="1" ht="10.199999999999999">
      <c r="B454" s="207"/>
      <c r="C454" s="208"/>
      <c r="D454" s="188" t="s">
        <v>210</v>
      </c>
      <c r="E454" s="209" t="s">
        <v>31</v>
      </c>
      <c r="F454" s="210" t="s">
        <v>421</v>
      </c>
      <c r="G454" s="208"/>
      <c r="H454" s="209" t="s">
        <v>31</v>
      </c>
      <c r="I454" s="211"/>
      <c r="J454" s="208"/>
      <c r="K454" s="208"/>
      <c r="L454" s="212"/>
      <c r="M454" s="213"/>
      <c r="N454" s="214"/>
      <c r="O454" s="214"/>
      <c r="P454" s="214"/>
      <c r="Q454" s="214"/>
      <c r="R454" s="214"/>
      <c r="S454" s="214"/>
      <c r="T454" s="215"/>
      <c r="AT454" s="216" t="s">
        <v>210</v>
      </c>
      <c r="AU454" s="216" t="s">
        <v>85</v>
      </c>
      <c r="AV454" s="13" t="s">
        <v>83</v>
      </c>
      <c r="AW454" s="13" t="s">
        <v>38</v>
      </c>
      <c r="AX454" s="13" t="s">
        <v>76</v>
      </c>
      <c r="AY454" s="216" t="s">
        <v>152</v>
      </c>
    </row>
    <row r="455" spans="1:65" s="13" customFormat="1" ht="10.199999999999999">
      <c r="B455" s="207"/>
      <c r="C455" s="208"/>
      <c r="D455" s="188" t="s">
        <v>210</v>
      </c>
      <c r="E455" s="209" t="s">
        <v>31</v>
      </c>
      <c r="F455" s="210" t="s">
        <v>422</v>
      </c>
      <c r="G455" s="208"/>
      <c r="H455" s="209" t="s">
        <v>31</v>
      </c>
      <c r="I455" s="211"/>
      <c r="J455" s="208"/>
      <c r="K455" s="208"/>
      <c r="L455" s="212"/>
      <c r="M455" s="213"/>
      <c r="N455" s="214"/>
      <c r="O455" s="214"/>
      <c r="P455" s="214"/>
      <c r="Q455" s="214"/>
      <c r="R455" s="214"/>
      <c r="S455" s="214"/>
      <c r="T455" s="215"/>
      <c r="AT455" s="216" t="s">
        <v>210</v>
      </c>
      <c r="AU455" s="216" t="s">
        <v>85</v>
      </c>
      <c r="AV455" s="13" t="s">
        <v>83</v>
      </c>
      <c r="AW455" s="13" t="s">
        <v>38</v>
      </c>
      <c r="AX455" s="13" t="s">
        <v>76</v>
      </c>
      <c r="AY455" s="216" t="s">
        <v>152</v>
      </c>
    </row>
    <row r="456" spans="1:65" s="13" customFormat="1" ht="10.199999999999999">
      <c r="B456" s="207"/>
      <c r="C456" s="208"/>
      <c r="D456" s="188" t="s">
        <v>210</v>
      </c>
      <c r="E456" s="209" t="s">
        <v>31</v>
      </c>
      <c r="F456" s="210" t="s">
        <v>423</v>
      </c>
      <c r="G456" s="208"/>
      <c r="H456" s="209" t="s">
        <v>31</v>
      </c>
      <c r="I456" s="211"/>
      <c r="J456" s="208"/>
      <c r="K456" s="208"/>
      <c r="L456" s="212"/>
      <c r="M456" s="213"/>
      <c r="N456" s="214"/>
      <c r="O456" s="214"/>
      <c r="P456" s="214"/>
      <c r="Q456" s="214"/>
      <c r="R456" s="214"/>
      <c r="S456" s="214"/>
      <c r="T456" s="215"/>
      <c r="AT456" s="216" t="s">
        <v>210</v>
      </c>
      <c r="AU456" s="216" t="s">
        <v>85</v>
      </c>
      <c r="AV456" s="13" t="s">
        <v>83</v>
      </c>
      <c r="AW456" s="13" t="s">
        <v>38</v>
      </c>
      <c r="AX456" s="13" t="s">
        <v>76</v>
      </c>
      <c r="AY456" s="216" t="s">
        <v>152</v>
      </c>
    </row>
    <row r="457" spans="1:65" s="13" customFormat="1" ht="10.199999999999999">
      <c r="B457" s="207"/>
      <c r="C457" s="208"/>
      <c r="D457" s="188" t="s">
        <v>210</v>
      </c>
      <c r="E457" s="209" t="s">
        <v>31</v>
      </c>
      <c r="F457" s="210" t="s">
        <v>424</v>
      </c>
      <c r="G457" s="208"/>
      <c r="H457" s="209" t="s">
        <v>31</v>
      </c>
      <c r="I457" s="211"/>
      <c r="J457" s="208"/>
      <c r="K457" s="208"/>
      <c r="L457" s="212"/>
      <c r="M457" s="213"/>
      <c r="N457" s="214"/>
      <c r="O457" s="214"/>
      <c r="P457" s="214"/>
      <c r="Q457" s="214"/>
      <c r="R457" s="214"/>
      <c r="S457" s="214"/>
      <c r="T457" s="215"/>
      <c r="AT457" s="216" t="s">
        <v>210</v>
      </c>
      <c r="AU457" s="216" t="s">
        <v>85</v>
      </c>
      <c r="AV457" s="13" t="s">
        <v>83</v>
      </c>
      <c r="AW457" s="13" t="s">
        <v>38</v>
      </c>
      <c r="AX457" s="13" t="s">
        <v>76</v>
      </c>
      <c r="AY457" s="216" t="s">
        <v>152</v>
      </c>
    </row>
    <row r="458" spans="1:65" s="13" customFormat="1" ht="10.199999999999999">
      <c r="B458" s="207"/>
      <c r="C458" s="208"/>
      <c r="D458" s="188" t="s">
        <v>210</v>
      </c>
      <c r="E458" s="209" t="s">
        <v>31</v>
      </c>
      <c r="F458" s="210" t="s">
        <v>425</v>
      </c>
      <c r="G458" s="208"/>
      <c r="H458" s="209" t="s">
        <v>31</v>
      </c>
      <c r="I458" s="211"/>
      <c r="J458" s="208"/>
      <c r="K458" s="208"/>
      <c r="L458" s="212"/>
      <c r="M458" s="213"/>
      <c r="N458" s="214"/>
      <c r="O458" s="214"/>
      <c r="P458" s="214"/>
      <c r="Q458" s="214"/>
      <c r="R458" s="214"/>
      <c r="S458" s="214"/>
      <c r="T458" s="215"/>
      <c r="AT458" s="216" t="s">
        <v>210</v>
      </c>
      <c r="AU458" s="216" t="s">
        <v>85</v>
      </c>
      <c r="AV458" s="13" t="s">
        <v>83</v>
      </c>
      <c r="AW458" s="13" t="s">
        <v>38</v>
      </c>
      <c r="AX458" s="13" t="s">
        <v>76</v>
      </c>
      <c r="AY458" s="216" t="s">
        <v>152</v>
      </c>
    </row>
    <row r="459" spans="1:65" s="13" customFormat="1" ht="10.199999999999999">
      <c r="B459" s="207"/>
      <c r="C459" s="208"/>
      <c r="D459" s="188" t="s">
        <v>210</v>
      </c>
      <c r="E459" s="209" t="s">
        <v>31</v>
      </c>
      <c r="F459" s="210" t="s">
        <v>426</v>
      </c>
      <c r="G459" s="208"/>
      <c r="H459" s="209" t="s">
        <v>31</v>
      </c>
      <c r="I459" s="211"/>
      <c r="J459" s="208"/>
      <c r="K459" s="208"/>
      <c r="L459" s="212"/>
      <c r="M459" s="213"/>
      <c r="N459" s="214"/>
      <c r="O459" s="214"/>
      <c r="P459" s="214"/>
      <c r="Q459" s="214"/>
      <c r="R459" s="214"/>
      <c r="S459" s="214"/>
      <c r="T459" s="215"/>
      <c r="AT459" s="216" t="s">
        <v>210</v>
      </c>
      <c r="AU459" s="216" t="s">
        <v>85</v>
      </c>
      <c r="AV459" s="13" t="s">
        <v>83</v>
      </c>
      <c r="AW459" s="13" t="s">
        <v>38</v>
      </c>
      <c r="AX459" s="13" t="s">
        <v>76</v>
      </c>
      <c r="AY459" s="216" t="s">
        <v>152</v>
      </c>
    </row>
    <row r="460" spans="1:65" s="13" customFormat="1" ht="10.199999999999999">
      <c r="B460" s="207"/>
      <c r="C460" s="208"/>
      <c r="D460" s="188" t="s">
        <v>210</v>
      </c>
      <c r="E460" s="209" t="s">
        <v>31</v>
      </c>
      <c r="F460" s="210" t="s">
        <v>539</v>
      </c>
      <c r="G460" s="208"/>
      <c r="H460" s="209" t="s">
        <v>31</v>
      </c>
      <c r="I460" s="211"/>
      <c r="J460" s="208"/>
      <c r="K460" s="208"/>
      <c r="L460" s="212"/>
      <c r="M460" s="213"/>
      <c r="N460" s="214"/>
      <c r="O460" s="214"/>
      <c r="P460" s="214"/>
      <c r="Q460" s="214"/>
      <c r="R460" s="214"/>
      <c r="S460" s="214"/>
      <c r="T460" s="215"/>
      <c r="AT460" s="216" t="s">
        <v>210</v>
      </c>
      <c r="AU460" s="216" t="s">
        <v>85</v>
      </c>
      <c r="AV460" s="13" t="s">
        <v>83</v>
      </c>
      <c r="AW460" s="13" t="s">
        <v>38</v>
      </c>
      <c r="AX460" s="13" t="s">
        <v>76</v>
      </c>
      <c r="AY460" s="216" t="s">
        <v>152</v>
      </c>
    </row>
    <row r="461" spans="1:65" s="13" customFormat="1" ht="10.199999999999999">
      <c r="B461" s="207"/>
      <c r="C461" s="208"/>
      <c r="D461" s="188" t="s">
        <v>210</v>
      </c>
      <c r="E461" s="209" t="s">
        <v>31</v>
      </c>
      <c r="F461" s="210" t="s">
        <v>540</v>
      </c>
      <c r="G461" s="208"/>
      <c r="H461" s="209" t="s">
        <v>31</v>
      </c>
      <c r="I461" s="211"/>
      <c r="J461" s="208"/>
      <c r="K461" s="208"/>
      <c r="L461" s="212"/>
      <c r="M461" s="213"/>
      <c r="N461" s="214"/>
      <c r="O461" s="214"/>
      <c r="P461" s="214"/>
      <c r="Q461" s="214"/>
      <c r="R461" s="214"/>
      <c r="S461" s="214"/>
      <c r="T461" s="215"/>
      <c r="AT461" s="216" t="s">
        <v>210</v>
      </c>
      <c r="AU461" s="216" t="s">
        <v>85</v>
      </c>
      <c r="AV461" s="13" t="s">
        <v>83</v>
      </c>
      <c r="AW461" s="13" t="s">
        <v>38</v>
      </c>
      <c r="AX461" s="13" t="s">
        <v>76</v>
      </c>
      <c r="AY461" s="216" t="s">
        <v>152</v>
      </c>
    </row>
    <row r="462" spans="1:65" s="13" customFormat="1" ht="10.199999999999999">
      <c r="B462" s="207"/>
      <c r="C462" s="208"/>
      <c r="D462" s="188" t="s">
        <v>210</v>
      </c>
      <c r="E462" s="209" t="s">
        <v>31</v>
      </c>
      <c r="F462" s="210" t="s">
        <v>541</v>
      </c>
      <c r="G462" s="208"/>
      <c r="H462" s="209" t="s">
        <v>31</v>
      </c>
      <c r="I462" s="211"/>
      <c r="J462" s="208"/>
      <c r="K462" s="208"/>
      <c r="L462" s="212"/>
      <c r="M462" s="213"/>
      <c r="N462" s="214"/>
      <c r="O462" s="214"/>
      <c r="P462" s="214"/>
      <c r="Q462" s="214"/>
      <c r="R462" s="214"/>
      <c r="S462" s="214"/>
      <c r="T462" s="215"/>
      <c r="AT462" s="216" t="s">
        <v>210</v>
      </c>
      <c r="AU462" s="216" t="s">
        <v>85</v>
      </c>
      <c r="AV462" s="13" t="s">
        <v>83</v>
      </c>
      <c r="AW462" s="13" t="s">
        <v>38</v>
      </c>
      <c r="AX462" s="13" t="s">
        <v>76</v>
      </c>
      <c r="AY462" s="216" t="s">
        <v>152</v>
      </c>
    </row>
    <row r="463" spans="1:65" s="13" customFormat="1" ht="10.199999999999999">
      <c r="B463" s="207"/>
      <c r="C463" s="208"/>
      <c r="D463" s="188" t="s">
        <v>210</v>
      </c>
      <c r="E463" s="209" t="s">
        <v>31</v>
      </c>
      <c r="F463" s="210" t="s">
        <v>542</v>
      </c>
      <c r="G463" s="208"/>
      <c r="H463" s="209" t="s">
        <v>31</v>
      </c>
      <c r="I463" s="211"/>
      <c r="J463" s="208"/>
      <c r="K463" s="208"/>
      <c r="L463" s="212"/>
      <c r="M463" s="213"/>
      <c r="N463" s="214"/>
      <c r="O463" s="214"/>
      <c r="P463" s="214"/>
      <c r="Q463" s="214"/>
      <c r="R463" s="214"/>
      <c r="S463" s="214"/>
      <c r="T463" s="215"/>
      <c r="AT463" s="216" t="s">
        <v>210</v>
      </c>
      <c r="AU463" s="216" t="s">
        <v>85</v>
      </c>
      <c r="AV463" s="13" t="s">
        <v>83</v>
      </c>
      <c r="AW463" s="13" t="s">
        <v>38</v>
      </c>
      <c r="AX463" s="13" t="s">
        <v>76</v>
      </c>
      <c r="AY463" s="216" t="s">
        <v>152</v>
      </c>
    </row>
    <row r="464" spans="1:65" s="13" customFormat="1" ht="10.199999999999999">
      <c r="B464" s="207"/>
      <c r="C464" s="208"/>
      <c r="D464" s="188" t="s">
        <v>210</v>
      </c>
      <c r="E464" s="209" t="s">
        <v>31</v>
      </c>
      <c r="F464" s="210" t="s">
        <v>428</v>
      </c>
      <c r="G464" s="208"/>
      <c r="H464" s="209" t="s">
        <v>31</v>
      </c>
      <c r="I464" s="211"/>
      <c r="J464" s="208"/>
      <c r="K464" s="208"/>
      <c r="L464" s="212"/>
      <c r="M464" s="213"/>
      <c r="N464" s="214"/>
      <c r="O464" s="214"/>
      <c r="P464" s="214"/>
      <c r="Q464" s="214"/>
      <c r="R464" s="214"/>
      <c r="S464" s="214"/>
      <c r="T464" s="215"/>
      <c r="AT464" s="216" t="s">
        <v>210</v>
      </c>
      <c r="AU464" s="216" t="s">
        <v>85</v>
      </c>
      <c r="AV464" s="13" t="s">
        <v>83</v>
      </c>
      <c r="AW464" s="13" t="s">
        <v>38</v>
      </c>
      <c r="AX464" s="13" t="s">
        <v>76</v>
      </c>
      <c r="AY464" s="216" t="s">
        <v>152</v>
      </c>
    </row>
    <row r="465" spans="1:65" s="14" customFormat="1" ht="10.199999999999999">
      <c r="B465" s="217"/>
      <c r="C465" s="218"/>
      <c r="D465" s="188" t="s">
        <v>210</v>
      </c>
      <c r="E465" s="219" t="s">
        <v>31</v>
      </c>
      <c r="F465" s="220" t="s">
        <v>439</v>
      </c>
      <c r="G465" s="218"/>
      <c r="H465" s="221">
        <v>3</v>
      </c>
      <c r="I465" s="222"/>
      <c r="J465" s="218"/>
      <c r="K465" s="218"/>
      <c r="L465" s="223"/>
      <c r="M465" s="224"/>
      <c r="N465" s="225"/>
      <c r="O465" s="225"/>
      <c r="P465" s="225"/>
      <c r="Q465" s="225"/>
      <c r="R465" s="225"/>
      <c r="S465" s="225"/>
      <c r="T465" s="226"/>
      <c r="AT465" s="227" t="s">
        <v>210</v>
      </c>
      <c r="AU465" s="227" t="s">
        <v>85</v>
      </c>
      <c r="AV465" s="14" t="s">
        <v>85</v>
      </c>
      <c r="AW465" s="14" t="s">
        <v>38</v>
      </c>
      <c r="AX465" s="14" t="s">
        <v>76</v>
      </c>
      <c r="AY465" s="227" t="s">
        <v>152</v>
      </c>
    </row>
    <row r="466" spans="1:65" s="15" customFormat="1" ht="10.199999999999999">
      <c r="B466" s="228"/>
      <c r="C466" s="229"/>
      <c r="D466" s="188" t="s">
        <v>210</v>
      </c>
      <c r="E466" s="230" t="s">
        <v>31</v>
      </c>
      <c r="F466" s="231" t="s">
        <v>223</v>
      </c>
      <c r="G466" s="229"/>
      <c r="H466" s="232">
        <v>3</v>
      </c>
      <c r="I466" s="233"/>
      <c r="J466" s="229"/>
      <c r="K466" s="229"/>
      <c r="L466" s="234"/>
      <c r="M466" s="235"/>
      <c r="N466" s="236"/>
      <c r="O466" s="236"/>
      <c r="P466" s="236"/>
      <c r="Q466" s="236"/>
      <c r="R466" s="236"/>
      <c r="S466" s="236"/>
      <c r="T466" s="237"/>
      <c r="AT466" s="238" t="s">
        <v>210</v>
      </c>
      <c r="AU466" s="238" t="s">
        <v>85</v>
      </c>
      <c r="AV466" s="15" t="s">
        <v>157</v>
      </c>
      <c r="AW466" s="15" t="s">
        <v>38</v>
      </c>
      <c r="AX466" s="15" t="s">
        <v>83</v>
      </c>
      <c r="AY466" s="238" t="s">
        <v>152</v>
      </c>
    </row>
    <row r="467" spans="1:65" s="2" customFormat="1" ht="16.5" customHeight="1">
      <c r="A467" s="38"/>
      <c r="B467" s="39"/>
      <c r="C467" s="239" t="s">
        <v>334</v>
      </c>
      <c r="D467" s="239" t="s">
        <v>224</v>
      </c>
      <c r="E467" s="240" t="s">
        <v>543</v>
      </c>
      <c r="F467" s="241" t="s">
        <v>544</v>
      </c>
      <c r="G467" s="242" t="s">
        <v>262</v>
      </c>
      <c r="H467" s="243">
        <v>3</v>
      </c>
      <c r="I467" s="244"/>
      <c r="J467" s="245">
        <f>ROUND(I467*H467,2)</f>
        <v>0</v>
      </c>
      <c r="K467" s="241" t="s">
        <v>31</v>
      </c>
      <c r="L467" s="246"/>
      <c r="M467" s="247" t="s">
        <v>31</v>
      </c>
      <c r="N467" s="248" t="s">
        <v>47</v>
      </c>
      <c r="O467" s="68"/>
      <c r="P467" s="184">
        <f>O467*H467</f>
        <v>0</v>
      </c>
      <c r="Q467" s="184">
        <v>0</v>
      </c>
      <c r="R467" s="184">
        <f>Q467*H467</f>
        <v>0</v>
      </c>
      <c r="S467" s="184">
        <v>0</v>
      </c>
      <c r="T467" s="185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186" t="s">
        <v>227</v>
      </c>
      <c r="AT467" s="186" t="s">
        <v>224</v>
      </c>
      <c r="AU467" s="186" t="s">
        <v>85</v>
      </c>
      <c r="AY467" s="20" t="s">
        <v>152</v>
      </c>
      <c r="BE467" s="187">
        <f>IF(N467="základní",J467,0)</f>
        <v>0</v>
      </c>
      <c r="BF467" s="187">
        <f>IF(N467="snížená",J467,0)</f>
        <v>0</v>
      </c>
      <c r="BG467" s="187">
        <f>IF(N467="zákl. přenesená",J467,0)</f>
        <v>0</v>
      </c>
      <c r="BH467" s="187">
        <f>IF(N467="sníž. přenesená",J467,0)</f>
        <v>0</v>
      </c>
      <c r="BI467" s="187">
        <f>IF(N467="nulová",J467,0)</f>
        <v>0</v>
      </c>
      <c r="BJ467" s="20" t="s">
        <v>83</v>
      </c>
      <c r="BK467" s="187">
        <f>ROUND(I467*H467,2)</f>
        <v>0</v>
      </c>
      <c r="BL467" s="20" t="s">
        <v>208</v>
      </c>
      <c r="BM467" s="186" t="s">
        <v>545</v>
      </c>
    </row>
    <row r="468" spans="1:65" s="13" customFormat="1" ht="20.399999999999999">
      <c r="B468" s="207"/>
      <c r="C468" s="208"/>
      <c r="D468" s="188" t="s">
        <v>210</v>
      </c>
      <c r="E468" s="209" t="s">
        <v>31</v>
      </c>
      <c r="F468" s="210" t="s">
        <v>211</v>
      </c>
      <c r="G468" s="208"/>
      <c r="H468" s="209" t="s">
        <v>31</v>
      </c>
      <c r="I468" s="211"/>
      <c r="J468" s="208"/>
      <c r="K468" s="208"/>
      <c r="L468" s="212"/>
      <c r="M468" s="213"/>
      <c r="N468" s="214"/>
      <c r="O468" s="214"/>
      <c r="P468" s="214"/>
      <c r="Q468" s="214"/>
      <c r="R468" s="214"/>
      <c r="S468" s="214"/>
      <c r="T468" s="215"/>
      <c r="AT468" s="216" t="s">
        <v>210</v>
      </c>
      <c r="AU468" s="216" t="s">
        <v>85</v>
      </c>
      <c r="AV468" s="13" t="s">
        <v>83</v>
      </c>
      <c r="AW468" s="13" t="s">
        <v>38</v>
      </c>
      <c r="AX468" s="13" t="s">
        <v>76</v>
      </c>
      <c r="AY468" s="216" t="s">
        <v>152</v>
      </c>
    </row>
    <row r="469" spans="1:65" s="13" customFormat="1" ht="10.199999999999999">
      <c r="B469" s="207"/>
      <c r="C469" s="208"/>
      <c r="D469" s="188" t="s">
        <v>210</v>
      </c>
      <c r="E469" s="209" t="s">
        <v>31</v>
      </c>
      <c r="F469" s="210" t="s">
        <v>212</v>
      </c>
      <c r="G469" s="208"/>
      <c r="H469" s="209" t="s">
        <v>31</v>
      </c>
      <c r="I469" s="211"/>
      <c r="J469" s="208"/>
      <c r="K469" s="208"/>
      <c r="L469" s="212"/>
      <c r="M469" s="213"/>
      <c r="N469" s="214"/>
      <c r="O469" s="214"/>
      <c r="P469" s="214"/>
      <c r="Q469" s="214"/>
      <c r="R469" s="214"/>
      <c r="S469" s="214"/>
      <c r="T469" s="215"/>
      <c r="AT469" s="216" t="s">
        <v>210</v>
      </c>
      <c r="AU469" s="216" t="s">
        <v>85</v>
      </c>
      <c r="AV469" s="13" t="s">
        <v>83</v>
      </c>
      <c r="AW469" s="13" t="s">
        <v>38</v>
      </c>
      <c r="AX469" s="13" t="s">
        <v>76</v>
      </c>
      <c r="AY469" s="216" t="s">
        <v>152</v>
      </c>
    </row>
    <row r="470" spans="1:65" s="13" customFormat="1" ht="10.199999999999999">
      <c r="B470" s="207"/>
      <c r="C470" s="208"/>
      <c r="D470" s="188" t="s">
        <v>210</v>
      </c>
      <c r="E470" s="209" t="s">
        <v>31</v>
      </c>
      <c r="F470" s="210" t="s">
        <v>421</v>
      </c>
      <c r="G470" s="208"/>
      <c r="H470" s="209" t="s">
        <v>31</v>
      </c>
      <c r="I470" s="211"/>
      <c r="J470" s="208"/>
      <c r="K470" s="208"/>
      <c r="L470" s="212"/>
      <c r="M470" s="213"/>
      <c r="N470" s="214"/>
      <c r="O470" s="214"/>
      <c r="P470" s="214"/>
      <c r="Q470" s="214"/>
      <c r="R470" s="214"/>
      <c r="S470" s="214"/>
      <c r="T470" s="215"/>
      <c r="AT470" s="216" t="s">
        <v>210</v>
      </c>
      <c r="AU470" s="216" t="s">
        <v>85</v>
      </c>
      <c r="AV470" s="13" t="s">
        <v>83</v>
      </c>
      <c r="AW470" s="13" t="s">
        <v>38</v>
      </c>
      <c r="AX470" s="13" t="s">
        <v>76</v>
      </c>
      <c r="AY470" s="216" t="s">
        <v>152</v>
      </c>
    </row>
    <row r="471" spans="1:65" s="13" customFormat="1" ht="10.199999999999999">
      <c r="B471" s="207"/>
      <c r="C471" s="208"/>
      <c r="D471" s="188" t="s">
        <v>210</v>
      </c>
      <c r="E471" s="209" t="s">
        <v>31</v>
      </c>
      <c r="F471" s="210" t="s">
        <v>422</v>
      </c>
      <c r="G471" s="208"/>
      <c r="H471" s="209" t="s">
        <v>31</v>
      </c>
      <c r="I471" s="211"/>
      <c r="J471" s="208"/>
      <c r="K471" s="208"/>
      <c r="L471" s="212"/>
      <c r="M471" s="213"/>
      <c r="N471" s="214"/>
      <c r="O471" s="214"/>
      <c r="P471" s="214"/>
      <c r="Q471" s="214"/>
      <c r="R471" s="214"/>
      <c r="S471" s="214"/>
      <c r="T471" s="215"/>
      <c r="AT471" s="216" t="s">
        <v>210</v>
      </c>
      <c r="AU471" s="216" t="s">
        <v>85</v>
      </c>
      <c r="AV471" s="13" t="s">
        <v>83</v>
      </c>
      <c r="AW471" s="13" t="s">
        <v>38</v>
      </c>
      <c r="AX471" s="13" t="s">
        <v>76</v>
      </c>
      <c r="AY471" s="216" t="s">
        <v>152</v>
      </c>
    </row>
    <row r="472" spans="1:65" s="13" customFormat="1" ht="10.199999999999999">
      <c r="B472" s="207"/>
      <c r="C472" s="208"/>
      <c r="D472" s="188" t="s">
        <v>210</v>
      </c>
      <c r="E472" s="209" t="s">
        <v>31</v>
      </c>
      <c r="F472" s="210" t="s">
        <v>423</v>
      </c>
      <c r="G472" s="208"/>
      <c r="H472" s="209" t="s">
        <v>31</v>
      </c>
      <c r="I472" s="211"/>
      <c r="J472" s="208"/>
      <c r="K472" s="208"/>
      <c r="L472" s="212"/>
      <c r="M472" s="213"/>
      <c r="N472" s="214"/>
      <c r="O472" s="214"/>
      <c r="P472" s="214"/>
      <c r="Q472" s="214"/>
      <c r="R472" s="214"/>
      <c r="S472" s="214"/>
      <c r="T472" s="215"/>
      <c r="AT472" s="216" t="s">
        <v>210</v>
      </c>
      <c r="AU472" s="216" t="s">
        <v>85</v>
      </c>
      <c r="AV472" s="13" t="s">
        <v>83</v>
      </c>
      <c r="AW472" s="13" t="s">
        <v>38</v>
      </c>
      <c r="AX472" s="13" t="s">
        <v>76</v>
      </c>
      <c r="AY472" s="216" t="s">
        <v>152</v>
      </c>
    </row>
    <row r="473" spans="1:65" s="13" customFormat="1" ht="10.199999999999999">
      <c r="B473" s="207"/>
      <c r="C473" s="208"/>
      <c r="D473" s="188" t="s">
        <v>210</v>
      </c>
      <c r="E473" s="209" t="s">
        <v>31</v>
      </c>
      <c r="F473" s="210" t="s">
        <v>424</v>
      </c>
      <c r="G473" s="208"/>
      <c r="H473" s="209" t="s">
        <v>31</v>
      </c>
      <c r="I473" s="211"/>
      <c r="J473" s="208"/>
      <c r="K473" s="208"/>
      <c r="L473" s="212"/>
      <c r="M473" s="213"/>
      <c r="N473" s="214"/>
      <c r="O473" s="214"/>
      <c r="P473" s="214"/>
      <c r="Q473" s="214"/>
      <c r="R473" s="214"/>
      <c r="S473" s="214"/>
      <c r="T473" s="215"/>
      <c r="AT473" s="216" t="s">
        <v>210</v>
      </c>
      <c r="AU473" s="216" t="s">
        <v>85</v>
      </c>
      <c r="AV473" s="13" t="s">
        <v>83</v>
      </c>
      <c r="AW473" s="13" t="s">
        <v>38</v>
      </c>
      <c r="AX473" s="13" t="s">
        <v>76</v>
      </c>
      <c r="AY473" s="216" t="s">
        <v>152</v>
      </c>
    </row>
    <row r="474" spans="1:65" s="13" customFormat="1" ht="10.199999999999999">
      <c r="B474" s="207"/>
      <c r="C474" s="208"/>
      <c r="D474" s="188" t="s">
        <v>210</v>
      </c>
      <c r="E474" s="209" t="s">
        <v>31</v>
      </c>
      <c r="F474" s="210" t="s">
        <v>425</v>
      </c>
      <c r="G474" s="208"/>
      <c r="H474" s="209" t="s">
        <v>31</v>
      </c>
      <c r="I474" s="211"/>
      <c r="J474" s="208"/>
      <c r="K474" s="208"/>
      <c r="L474" s="212"/>
      <c r="M474" s="213"/>
      <c r="N474" s="214"/>
      <c r="O474" s="214"/>
      <c r="P474" s="214"/>
      <c r="Q474" s="214"/>
      <c r="R474" s="214"/>
      <c r="S474" s="214"/>
      <c r="T474" s="215"/>
      <c r="AT474" s="216" t="s">
        <v>210</v>
      </c>
      <c r="AU474" s="216" t="s">
        <v>85</v>
      </c>
      <c r="AV474" s="13" t="s">
        <v>83</v>
      </c>
      <c r="AW474" s="13" t="s">
        <v>38</v>
      </c>
      <c r="AX474" s="13" t="s">
        <v>76</v>
      </c>
      <c r="AY474" s="216" t="s">
        <v>152</v>
      </c>
    </row>
    <row r="475" spans="1:65" s="13" customFormat="1" ht="10.199999999999999">
      <c r="B475" s="207"/>
      <c r="C475" s="208"/>
      <c r="D475" s="188" t="s">
        <v>210</v>
      </c>
      <c r="E475" s="209" t="s">
        <v>31</v>
      </c>
      <c r="F475" s="210" t="s">
        <v>433</v>
      </c>
      <c r="G475" s="208"/>
      <c r="H475" s="209" t="s">
        <v>31</v>
      </c>
      <c r="I475" s="211"/>
      <c r="J475" s="208"/>
      <c r="K475" s="208"/>
      <c r="L475" s="212"/>
      <c r="M475" s="213"/>
      <c r="N475" s="214"/>
      <c r="O475" s="214"/>
      <c r="P475" s="214"/>
      <c r="Q475" s="214"/>
      <c r="R475" s="214"/>
      <c r="S475" s="214"/>
      <c r="T475" s="215"/>
      <c r="AT475" s="216" t="s">
        <v>210</v>
      </c>
      <c r="AU475" s="216" t="s">
        <v>85</v>
      </c>
      <c r="AV475" s="13" t="s">
        <v>83</v>
      </c>
      <c r="AW475" s="13" t="s">
        <v>38</v>
      </c>
      <c r="AX475" s="13" t="s">
        <v>76</v>
      </c>
      <c r="AY475" s="216" t="s">
        <v>152</v>
      </c>
    </row>
    <row r="476" spans="1:65" s="13" customFormat="1" ht="10.199999999999999">
      <c r="B476" s="207"/>
      <c r="C476" s="208"/>
      <c r="D476" s="188" t="s">
        <v>210</v>
      </c>
      <c r="E476" s="209" t="s">
        <v>31</v>
      </c>
      <c r="F476" s="210" t="s">
        <v>539</v>
      </c>
      <c r="G476" s="208"/>
      <c r="H476" s="209" t="s">
        <v>31</v>
      </c>
      <c r="I476" s="211"/>
      <c r="J476" s="208"/>
      <c r="K476" s="208"/>
      <c r="L476" s="212"/>
      <c r="M476" s="213"/>
      <c r="N476" s="214"/>
      <c r="O476" s="214"/>
      <c r="P476" s="214"/>
      <c r="Q476" s="214"/>
      <c r="R476" s="214"/>
      <c r="S476" s="214"/>
      <c r="T476" s="215"/>
      <c r="AT476" s="216" t="s">
        <v>210</v>
      </c>
      <c r="AU476" s="216" t="s">
        <v>85</v>
      </c>
      <c r="AV476" s="13" t="s">
        <v>83</v>
      </c>
      <c r="AW476" s="13" t="s">
        <v>38</v>
      </c>
      <c r="AX476" s="13" t="s">
        <v>76</v>
      </c>
      <c r="AY476" s="216" t="s">
        <v>152</v>
      </c>
    </row>
    <row r="477" spans="1:65" s="13" customFormat="1" ht="10.199999999999999">
      <c r="B477" s="207"/>
      <c r="C477" s="208"/>
      <c r="D477" s="188" t="s">
        <v>210</v>
      </c>
      <c r="E477" s="209" t="s">
        <v>31</v>
      </c>
      <c r="F477" s="210" t="s">
        <v>540</v>
      </c>
      <c r="G477" s="208"/>
      <c r="H477" s="209" t="s">
        <v>31</v>
      </c>
      <c r="I477" s="211"/>
      <c r="J477" s="208"/>
      <c r="K477" s="208"/>
      <c r="L477" s="212"/>
      <c r="M477" s="213"/>
      <c r="N477" s="214"/>
      <c r="O477" s="214"/>
      <c r="P477" s="214"/>
      <c r="Q477" s="214"/>
      <c r="R477" s="214"/>
      <c r="S477" s="214"/>
      <c r="T477" s="215"/>
      <c r="AT477" s="216" t="s">
        <v>210</v>
      </c>
      <c r="AU477" s="216" t="s">
        <v>85</v>
      </c>
      <c r="AV477" s="13" t="s">
        <v>83</v>
      </c>
      <c r="AW477" s="13" t="s">
        <v>38</v>
      </c>
      <c r="AX477" s="13" t="s">
        <v>76</v>
      </c>
      <c r="AY477" s="216" t="s">
        <v>152</v>
      </c>
    </row>
    <row r="478" spans="1:65" s="13" customFormat="1" ht="10.199999999999999">
      <c r="B478" s="207"/>
      <c r="C478" s="208"/>
      <c r="D478" s="188" t="s">
        <v>210</v>
      </c>
      <c r="E478" s="209" t="s">
        <v>31</v>
      </c>
      <c r="F478" s="210" t="s">
        <v>541</v>
      </c>
      <c r="G478" s="208"/>
      <c r="H478" s="209" t="s">
        <v>31</v>
      </c>
      <c r="I478" s="211"/>
      <c r="J478" s="208"/>
      <c r="K478" s="208"/>
      <c r="L478" s="212"/>
      <c r="M478" s="213"/>
      <c r="N478" s="214"/>
      <c r="O478" s="214"/>
      <c r="P478" s="214"/>
      <c r="Q478" s="214"/>
      <c r="R478" s="214"/>
      <c r="S478" s="214"/>
      <c r="T478" s="215"/>
      <c r="AT478" s="216" t="s">
        <v>210</v>
      </c>
      <c r="AU478" s="216" t="s">
        <v>85</v>
      </c>
      <c r="AV478" s="13" t="s">
        <v>83</v>
      </c>
      <c r="AW478" s="13" t="s">
        <v>38</v>
      </c>
      <c r="AX478" s="13" t="s">
        <v>76</v>
      </c>
      <c r="AY478" s="216" t="s">
        <v>152</v>
      </c>
    </row>
    <row r="479" spans="1:65" s="13" customFormat="1" ht="10.199999999999999">
      <c r="B479" s="207"/>
      <c r="C479" s="208"/>
      <c r="D479" s="188" t="s">
        <v>210</v>
      </c>
      <c r="E479" s="209" t="s">
        <v>31</v>
      </c>
      <c r="F479" s="210" t="s">
        <v>542</v>
      </c>
      <c r="G479" s="208"/>
      <c r="H479" s="209" t="s">
        <v>31</v>
      </c>
      <c r="I479" s="211"/>
      <c r="J479" s="208"/>
      <c r="K479" s="208"/>
      <c r="L479" s="212"/>
      <c r="M479" s="213"/>
      <c r="N479" s="214"/>
      <c r="O479" s="214"/>
      <c r="P479" s="214"/>
      <c r="Q479" s="214"/>
      <c r="R479" s="214"/>
      <c r="S479" s="214"/>
      <c r="T479" s="215"/>
      <c r="AT479" s="216" t="s">
        <v>210</v>
      </c>
      <c r="AU479" s="216" t="s">
        <v>85</v>
      </c>
      <c r="AV479" s="13" t="s">
        <v>83</v>
      </c>
      <c r="AW479" s="13" t="s">
        <v>38</v>
      </c>
      <c r="AX479" s="13" t="s">
        <v>76</v>
      </c>
      <c r="AY479" s="216" t="s">
        <v>152</v>
      </c>
    </row>
    <row r="480" spans="1:65" s="13" customFormat="1" ht="10.199999999999999">
      <c r="B480" s="207"/>
      <c r="C480" s="208"/>
      <c r="D480" s="188" t="s">
        <v>210</v>
      </c>
      <c r="E480" s="209" t="s">
        <v>31</v>
      </c>
      <c r="F480" s="210" t="s">
        <v>428</v>
      </c>
      <c r="G480" s="208"/>
      <c r="H480" s="209" t="s">
        <v>31</v>
      </c>
      <c r="I480" s="211"/>
      <c r="J480" s="208"/>
      <c r="K480" s="208"/>
      <c r="L480" s="212"/>
      <c r="M480" s="213"/>
      <c r="N480" s="214"/>
      <c r="O480" s="214"/>
      <c r="P480" s="214"/>
      <c r="Q480" s="214"/>
      <c r="R480" s="214"/>
      <c r="S480" s="214"/>
      <c r="T480" s="215"/>
      <c r="AT480" s="216" t="s">
        <v>210</v>
      </c>
      <c r="AU480" s="216" t="s">
        <v>85</v>
      </c>
      <c r="AV480" s="13" t="s">
        <v>83</v>
      </c>
      <c r="AW480" s="13" t="s">
        <v>38</v>
      </c>
      <c r="AX480" s="13" t="s">
        <v>76</v>
      </c>
      <c r="AY480" s="216" t="s">
        <v>152</v>
      </c>
    </row>
    <row r="481" spans="1:65" s="14" customFormat="1" ht="10.199999999999999">
      <c r="B481" s="217"/>
      <c r="C481" s="218"/>
      <c r="D481" s="188" t="s">
        <v>210</v>
      </c>
      <c r="E481" s="219" t="s">
        <v>31</v>
      </c>
      <c r="F481" s="220" t="s">
        <v>439</v>
      </c>
      <c r="G481" s="218"/>
      <c r="H481" s="221">
        <v>3</v>
      </c>
      <c r="I481" s="222"/>
      <c r="J481" s="218"/>
      <c r="K481" s="218"/>
      <c r="L481" s="223"/>
      <c r="M481" s="224"/>
      <c r="N481" s="225"/>
      <c r="O481" s="225"/>
      <c r="P481" s="225"/>
      <c r="Q481" s="225"/>
      <c r="R481" s="225"/>
      <c r="S481" s="225"/>
      <c r="T481" s="226"/>
      <c r="AT481" s="227" t="s">
        <v>210</v>
      </c>
      <c r="AU481" s="227" t="s">
        <v>85</v>
      </c>
      <c r="AV481" s="14" t="s">
        <v>85</v>
      </c>
      <c r="AW481" s="14" t="s">
        <v>38</v>
      </c>
      <c r="AX481" s="14" t="s">
        <v>76</v>
      </c>
      <c r="AY481" s="227" t="s">
        <v>152</v>
      </c>
    </row>
    <row r="482" spans="1:65" s="15" customFormat="1" ht="10.199999999999999">
      <c r="B482" s="228"/>
      <c r="C482" s="229"/>
      <c r="D482" s="188" t="s">
        <v>210</v>
      </c>
      <c r="E482" s="230" t="s">
        <v>31</v>
      </c>
      <c r="F482" s="231" t="s">
        <v>223</v>
      </c>
      <c r="G482" s="229"/>
      <c r="H482" s="232">
        <v>3</v>
      </c>
      <c r="I482" s="233"/>
      <c r="J482" s="229"/>
      <c r="K482" s="229"/>
      <c r="L482" s="234"/>
      <c r="M482" s="235"/>
      <c r="N482" s="236"/>
      <c r="O482" s="236"/>
      <c r="P482" s="236"/>
      <c r="Q482" s="236"/>
      <c r="R482" s="236"/>
      <c r="S482" s="236"/>
      <c r="T482" s="237"/>
      <c r="AT482" s="238" t="s">
        <v>210</v>
      </c>
      <c r="AU482" s="238" t="s">
        <v>85</v>
      </c>
      <c r="AV482" s="15" t="s">
        <v>157</v>
      </c>
      <c r="AW482" s="15" t="s">
        <v>38</v>
      </c>
      <c r="AX482" s="15" t="s">
        <v>83</v>
      </c>
      <c r="AY482" s="238" t="s">
        <v>152</v>
      </c>
    </row>
    <row r="483" spans="1:65" s="2" customFormat="1" ht="21.75" customHeight="1">
      <c r="A483" s="38"/>
      <c r="B483" s="39"/>
      <c r="C483" s="175" t="s">
        <v>338</v>
      </c>
      <c r="D483" s="175" t="s">
        <v>153</v>
      </c>
      <c r="E483" s="176" t="s">
        <v>546</v>
      </c>
      <c r="F483" s="177" t="s">
        <v>547</v>
      </c>
      <c r="G483" s="178" t="s">
        <v>207</v>
      </c>
      <c r="H483" s="179">
        <v>5</v>
      </c>
      <c r="I483" s="180"/>
      <c r="J483" s="181">
        <f>ROUND(I483*H483,2)</f>
        <v>0</v>
      </c>
      <c r="K483" s="177" t="s">
        <v>31</v>
      </c>
      <c r="L483" s="43"/>
      <c r="M483" s="182" t="s">
        <v>31</v>
      </c>
      <c r="N483" s="183" t="s">
        <v>47</v>
      </c>
      <c r="O483" s="68"/>
      <c r="P483" s="184">
        <f>O483*H483</f>
        <v>0</v>
      </c>
      <c r="Q483" s="184">
        <v>0</v>
      </c>
      <c r="R483" s="184">
        <f>Q483*H483</f>
        <v>0</v>
      </c>
      <c r="S483" s="184">
        <v>0</v>
      </c>
      <c r="T483" s="185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186" t="s">
        <v>208</v>
      </c>
      <c r="AT483" s="186" t="s">
        <v>153</v>
      </c>
      <c r="AU483" s="186" t="s">
        <v>85</v>
      </c>
      <c r="AY483" s="20" t="s">
        <v>152</v>
      </c>
      <c r="BE483" s="187">
        <f>IF(N483="základní",J483,0)</f>
        <v>0</v>
      </c>
      <c r="BF483" s="187">
        <f>IF(N483="snížená",J483,0)</f>
        <v>0</v>
      </c>
      <c r="BG483" s="187">
        <f>IF(N483="zákl. přenesená",J483,0)</f>
        <v>0</v>
      </c>
      <c r="BH483" s="187">
        <f>IF(N483="sníž. přenesená",J483,0)</f>
        <v>0</v>
      </c>
      <c r="BI483" s="187">
        <f>IF(N483="nulová",J483,0)</f>
        <v>0</v>
      </c>
      <c r="BJ483" s="20" t="s">
        <v>83</v>
      </c>
      <c r="BK483" s="187">
        <f>ROUND(I483*H483,2)</f>
        <v>0</v>
      </c>
      <c r="BL483" s="20" t="s">
        <v>208</v>
      </c>
      <c r="BM483" s="186" t="s">
        <v>548</v>
      </c>
    </row>
    <row r="484" spans="1:65" s="13" customFormat="1" ht="20.399999999999999">
      <c r="B484" s="207"/>
      <c r="C484" s="208"/>
      <c r="D484" s="188" t="s">
        <v>210</v>
      </c>
      <c r="E484" s="209" t="s">
        <v>31</v>
      </c>
      <c r="F484" s="210" t="s">
        <v>211</v>
      </c>
      <c r="G484" s="208"/>
      <c r="H484" s="209" t="s">
        <v>31</v>
      </c>
      <c r="I484" s="211"/>
      <c r="J484" s="208"/>
      <c r="K484" s="208"/>
      <c r="L484" s="212"/>
      <c r="M484" s="213"/>
      <c r="N484" s="214"/>
      <c r="O484" s="214"/>
      <c r="P484" s="214"/>
      <c r="Q484" s="214"/>
      <c r="R484" s="214"/>
      <c r="S484" s="214"/>
      <c r="T484" s="215"/>
      <c r="AT484" s="216" t="s">
        <v>210</v>
      </c>
      <c r="AU484" s="216" t="s">
        <v>85</v>
      </c>
      <c r="AV484" s="13" t="s">
        <v>83</v>
      </c>
      <c r="AW484" s="13" t="s">
        <v>38</v>
      </c>
      <c r="AX484" s="13" t="s">
        <v>76</v>
      </c>
      <c r="AY484" s="216" t="s">
        <v>152</v>
      </c>
    </row>
    <row r="485" spans="1:65" s="13" customFormat="1" ht="10.199999999999999">
      <c r="B485" s="207"/>
      <c r="C485" s="208"/>
      <c r="D485" s="188" t="s">
        <v>210</v>
      </c>
      <c r="E485" s="209" t="s">
        <v>31</v>
      </c>
      <c r="F485" s="210" t="s">
        <v>212</v>
      </c>
      <c r="G485" s="208"/>
      <c r="H485" s="209" t="s">
        <v>31</v>
      </c>
      <c r="I485" s="211"/>
      <c r="J485" s="208"/>
      <c r="K485" s="208"/>
      <c r="L485" s="212"/>
      <c r="M485" s="213"/>
      <c r="N485" s="214"/>
      <c r="O485" s="214"/>
      <c r="P485" s="214"/>
      <c r="Q485" s="214"/>
      <c r="R485" s="214"/>
      <c r="S485" s="214"/>
      <c r="T485" s="215"/>
      <c r="AT485" s="216" t="s">
        <v>210</v>
      </c>
      <c r="AU485" s="216" t="s">
        <v>85</v>
      </c>
      <c r="AV485" s="13" t="s">
        <v>83</v>
      </c>
      <c r="AW485" s="13" t="s">
        <v>38</v>
      </c>
      <c r="AX485" s="13" t="s">
        <v>76</v>
      </c>
      <c r="AY485" s="216" t="s">
        <v>152</v>
      </c>
    </row>
    <row r="486" spans="1:65" s="13" customFormat="1" ht="10.199999999999999">
      <c r="B486" s="207"/>
      <c r="C486" s="208"/>
      <c r="D486" s="188" t="s">
        <v>210</v>
      </c>
      <c r="E486" s="209" t="s">
        <v>31</v>
      </c>
      <c r="F486" s="210" t="s">
        <v>421</v>
      </c>
      <c r="G486" s="208"/>
      <c r="H486" s="209" t="s">
        <v>31</v>
      </c>
      <c r="I486" s="211"/>
      <c r="J486" s="208"/>
      <c r="K486" s="208"/>
      <c r="L486" s="212"/>
      <c r="M486" s="213"/>
      <c r="N486" s="214"/>
      <c r="O486" s="214"/>
      <c r="P486" s="214"/>
      <c r="Q486" s="214"/>
      <c r="R486" s="214"/>
      <c r="S486" s="214"/>
      <c r="T486" s="215"/>
      <c r="AT486" s="216" t="s">
        <v>210</v>
      </c>
      <c r="AU486" s="216" t="s">
        <v>85</v>
      </c>
      <c r="AV486" s="13" t="s">
        <v>83</v>
      </c>
      <c r="AW486" s="13" t="s">
        <v>38</v>
      </c>
      <c r="AX486" s="13" t="s">
        <v>76</v>
      </c>
      <c r="AY486" s="216" t="s">
        <v>152</v>
      </c>
    </row>
    <row r="487" spans="1:65" s="13" customFormat="1" ht="10.199999999999999">
      <c r="B487" s="207"/>
      <c r="C487" s="208"/>
      <c r="D487" s="188" t="s">
        <v>210</v>
      </c>
      <c r="E487" s="209" t="s">
        <v>31</v>
      </c>
      <c r="F487" s="210" t="s">
        <v>422</v>
      </c>
      <c r="G487" s="208"/>
      <c r="H487" s="209" t="s">
        <v>31</v>
      </c>
      <c r="I487" s="211"/>
      <c r="J487" s="208"/>
      <c r="K487" s="208"/>
      <c r="L487" s="212"/>
      <c r="M487" s="213"/>
      <c r="N487" s="214"/>
      <c r="O487" s="214"/>
      <c r="P487" s="214"/>
      <c r="Q487" s="214"/>
      <c r="R487" s="214"/>
      <c r="S487" s="214"/>
      <c r="T487" s="215"/>
      <c r="AT487" s="216" t="s">
        <v>210</v>
      </c>
      <c r="AU487" s="216" t="s">
        <v>85</v>
      </c>
      <c r="AV487" s="13" t="s">
        <v>83</v>
      </c>
      <c r="AW487" s="13" t="s">
        <v>38</v>
      </c>
      <c r="AX487" s="13" t="s">
        <v>76</v>
      </c>
      <c r="AY487" s="216" t="s">
        <v>152</v>
      </c>
    </row>
    <row r="488" spans="1:65" s="13" customFormat="1" ht="10.199999999999999">
      <c r="B488" s="207"/>
      <c r="C488" s="208"/>
      <c r="D488" s="188" t="s">
        <v>210</v>
      </c>
      <c r="E488" s="209" t="s">
        <v>31</v>
      </c>
      <c r="F488" s="210" t="s">
        <v>423</v>
      </c>
      <c r="G488" s="208"/>
      <c r="H488" s="209" t="s">
        <v>31</v>
      </c>
      <c r="I488" s="211"/>
      <c r="J488" s="208"/>
      <c r="K488" s="208"/>
      <c r="L488" s="212"/>
      <c r="M488" s="213"/>
      <c r="N488" s="214"/>
      <c r="O488" s="214"/>
      <c r="P488" s="214"/>
      <c r="Q488" s="214"/>
      <c r="R488" s="214"/>
      <c r="S488" s="214"/>
      <c r="T488" s="215"/>
      <c r="AT488" s="216" t="s">
        <v>210</v>
      </c>
      <c r="AU488" s="216" t="s">
        <v>85</v>
      </c>
      <c r="AV488" s="13" t="s">
        <v>83</v>
      </c>
      <c r="AW488" s="13" t="s">
        <v>38</v>
      </c>
      <c r="AX488" s="13" t="s">
        <v>76</v>
      </c>
      <c r="AY488" s="216" t="s">
        <v>152</v>
      </c>
    </row>
    <row r="489" spans="1:65" s="13" customFormat="1" ht="10.199999999999999">
      <c r="B489" s="207"/>
      <c r="C489" s="208"/>
      <c r="D489" s="188" t="s">
        <v>210</v>
      </c>
      <c r="E489" s="209" t="s">
        <v>31</v>
      </c>
      <c r="F489" s="210" t="s">
        <v>424</v>
      </c>
      <c r="G489" s="208"/>
      <c r="H489" s="209" t="s">
        <v>31</v>
      </c>
      <c r="I489" s="211"/>
      <c r="J489" s="208"/>
      <c r="K489" s="208"/>
      <c r="L489" s="212"/>
      <c r="M489" s="213"/>
      <c r="N489" s="214"/>
      <c r="O489" s="214"/>
      <c r="P489" s="214"/>
      <c r="Q489" s="214"/>
      <c r="R489" s="214"/>
      <c r="S489" s="214"/>
      <c r="T489" s="215"/>
      <c r="AT489" s="216" t="s">
        <v>210</v>
      </c>
      <c r="AU489" s="216" t="s">
        <v>85</v>
      </c>
      <c r="AV489" s="13" t="s">
        <v>83</v>
      </c>
      <c r="AW489" s="13" t="s">
        <v>38</v>
      </c>
      <c r="AX489" s="13" t="s">
        <v>76</v>
      </c>
      <c r="AY489" s="216" t="s">
        <v>152</v>
      </c>
    </row>
    <row r="490" spans="1:65" s="13" customFormat="1" ht="10.199999999999999">
      <c r="B490" s="207"/>
      <c r="C490" s="208"/>
      <c r="D490" s="188" t="s">
        <v>210</v>
      </c>
      <c r="E490" s="209" t="s">
        <v>31</v>
      </c>
      <c r="F490" s="210" t="s">
        <v>425</v>
      </c>
      <c r="G490" s="208"/>
      <c r="H490" s="209" t="s">
        <v>31</v>
      </c>
      <c r="I490" s="211"/>
      <c r="J490" s="208"/>
      <c r="K490" s="208"/>
      <c r="L490" s="212"/>
      <c r="M490" s="213"/>
      <c r="N490" s="214"/>
      <c r="O490" s="214"/>
      <c r="P490" s="214"/>
      <c r="Q490" s="214"/>
      <c r="R490" s="214"/>
      <c r="S490" s="214"/>
      <c r="T490" s="215"/>
      <c r="AT490" s="216" t="s">
        <v>210</v>
      </c>
      <c r="AU490" s="216" t="s">
        <v>85</v>
      </c>
      <c r="AV490" s="13" t="s">
        <v>83</v>
      </c>
      <c r="AW490" s="13" t="s">
        <v>38</v>
      </c>
      <c r="AX490" s="13" t="s">
        <v>76</v>
      </c>
      <c r="AY490" s="216" t="s">
        <v>152</v>
      </c>
    </row>
    <row r="491" spans="1:65" s="13" customFormat="1" ht="10.199999999999999">
      <c r="B491" s="207"/>
      <c r="C491" s="208"/>
      <c r="D491" s="188" t="s">
        <v>210</v>
      </c>
      <c r="E491" s="209" t="s">
        <v>31</v>
      </c>
      <c r="F491" s="210" t="s">
        <v>426</v>
      </c>
      <c r="G491" s="208"/>
      <c r="H491" s="209" t="s">
        <v>31</v>
      </c>
      <c r="I491" s="211"/>
      <c r="J491" s="208"/>
      <c r="K491" s="208"/>
      <c r="L491" s="212"/>
      <c r="M491" s="213"/>
      <c r="N491" s="214"/>
      <c r="O491" s="214"/>
      <c r="P491" s="214"/>
      <c r="Q491" s="214"/>
      <c r="R491" s="214"/>
      <c r="S491" s="214"/>
      <c r="T491" s="215"/>
      <c r="AT491" s="216" t="s">
        <v>210</v>
      </c>
      <c r="AU491" s="216" t="s">
        <v>85</v>
      </c>
      <c r="AV491" s="13" t="s">
        <v>83</v>
      </c>
      <c r="AW491" s="13" t="s">
        <v>38</v>
      </c>
      <c r="AX491" s="13" t="s">
        <v>76</v>
      </c>
      <c r="AY491" s="216" t="s">
        <v>152</v>
      </c>
    </row>
    <row r="492" spans="1:65" s="13" customFormat="1" ht="10.199999999999999">
      <c r="B492" s="207"/>
      <c r="C492" s="208"/>
      <c r="D492" s="188" t="s">
        <v>210</v>
      </c>
      <c r="E492" s="209" t="s">
        <v>31</v>
      </c>
      <c r="F492" s="210" t="s">
        <v>549</v>
      </c>
      <c r="G492" s="208"/>
      <c r="H492" s="209" t="s">
        <v>31</v>
      </c>
      <c r="I492" s="211"/>
      <c r="J492" s="208"/>
      <c r="K492" s="208"/>
      <c r="L492" s="212"/>
      <c r="M492" s="213"/>
      <c r="N492" s="214"/>
      <c r="O492" s="214"/>
      <c r="P492" s="214"/>
      <c r="Q492" s="214"/>
      <c r="R492" s="214"/>
      <c r="S492" s="214"/>
      <c r="T492" s="215"/>
      <c r="AT492" s="216" t="s">
        <v>210</v>
      </c>
      <c r="AU492" s="216" t="s">
        <v>85</v>
      </c>
      <c r="AV492" s="13" t="s">
        <v>83</v>
      </c>
      <c r="AW492" s="13" t="s">
        <v>38</v>
      </c>
      <c r="AX492" s="13" t="s">
        <v>76</v>
      </c>
      <c r="AY492" s="216" t="s">
        <v>152</v>
      </c>
    </row>
    <row r="493" spans="1:65" s="13" customFormat="1" ht="10.199999999999999">
      <c r="B493" s="207"/>
      <c r="C493" s="208"/>
      <c r="D493" s="188" t="s">
        <v>210</v>
      </c>
      <c r="E493" s="209" t="s">
        <v>31</v>
      </c>
      <c r="F493" s="210" t="s">
        <v>550</v>
      </c>
      <c r="G493" s="208"/>
      <c r="H493" s="209" t="s">
        <v>31</v>
      </c>
      <c r="I493" s="211"/>
      <c r="J493" s="208"/>
      <c r="K493" s="208"/>
      <c r="L493" s="212"/>
      <c r="M493" s="213"/>
      <c r="N493" s="214"/>
      <c r="O493" s="214"/>
      <c r="P493" s="214"/>
      <c r="Q493" s="214"/>
      <c r="R493" s="214"/>
      <c r="S493" s="214"/>
      <c r="T493" s="215"/>
      <c r="AT493" s="216" t="s">
        <v>210</v>
      </c>
      <c r="AU493" s="216" t="s">
        <v>85</v>
      </c>
      <c r="AV493" s="13" t="s">
        <v>83</v>
      </c>
      <c r="AW493" s="13" t="s">
        <v>38</v>
      </c>
      <c r="AX493" s="13" t="s">
        <v>76</v>
      </c>
      <c r="AY493" s="216" t="s">
        <v>152</v>
      </c>
    </row>
    <row r="494" spans="1:65" s="13" customFormat="1" ht="10.199999999999999">
      <c r="B494" s="207"/>
      <c r="C494" s="208"/>
      <c r="D494" s="188" t="s">
        <v>210</v>
      </c>
      <c r="E494" s="209" t="s">
        <v>31</v>
      </c>
      <c r="F494" s="210" t="s">
        <v>541</v>
      </c>
      <c r="G494" s="208"/>
      <c r="H494" s="209" t="s">
        <v>31</v>
      </c>
      <c r="I494" s="211"/>
      <c r="J494" s="208"/>
      <c r="K494" s="208"/>
      <c r="L494" s="212"/>
      <c r="M494" s="213"/>
      <c r="N494" s="214"/>
      <c r="O494" s="214"/>
      <c r="P494" s="214"/>
      <c r="Q494" s="214"/>
      <c r="R494" s="214"/>
      <c r="S494" s="214"/>
      <c r="T494" s="215"/>
      <c r="AT494" s="216" t="s">
        <v>210</v>
      </c>
      <c r="AU494" s="216" t="s">
        <v>85</v>
      </c>
      <c r="AV494" s="13" t="s">
        <v>83</v>
      </c>
      <c r="AW494" s="13" t="s">
        <v>38</v>
      </c>
      <c r="AX494" s="13" t="s">
        <v>76</v>
      </c>
      <c r="AY494" s="216" t="s">
        <v>152</v>
      </c>
    </row>
    <row r="495" spans="1:65" s="13" customFormat="1" ht="10.199999999999999">
      <c r="B495" s="207"/>
      <c r="C495" s="208"/>
      <c r="D495" s="188" t="s">
        <v>210</v>
      </c>
      <c r="E495" s="209" t="s">
        <v>31</v>
      </c>
      <c r="F495" s="210" t="s">
        <v>542</v>
      </c>
      <c r="G495" s="208"/>
      <c r="H495" s="209" t="s">
        <v>31</v>
      </c>
      <c r="I495" s="211"/>
      <c r="J495" s="208"/>
      <c r="K495" s="208"/>
      <c r="L495" s="212"/>
      <c r="M495" s="213"/>
      <c r="N495" s="214"/>
      <c r="O495" s="214"/>
      <c r="P495" s="214"/>
      <c r="Q495" s="214"/>
      <c r="R495" s="214"/>
      <c r="S495" s="214"/>
      <c r="T495" s="215"/>
      <c r="AT495" s="216" t="s">
        <v>210</v>
      </c>
      <c r="AU495" s="216" t="s">
        <v>85</v>
      </c>
      <c r="AV495" s="13" t="s">
        <v>83</v>
      </c>
      <c r="AW495" s="13" t="s">
        <v>38</v>
      </c>
      <c r="AX495" s="13" t="s">
        <v>76</v>
      </c>
      <c r="AY495" s="216" t="s">
        <v>152</v>
      </c>
    </row>
    <row r="496" spans="1:65" s="13" customFormat="1" ht="10.199999999999999">
      <c r="B496" s="207"/>
      <c r="C496" s="208"/>
      <c r="D496" s="188" t="s">
        <v>210</v>
      </c>
      <c r="E496" s="209" t="s">
        <v>31</v>
      </c>
      <c r="F496" s="210" t="s">
        <v>428</v>
      </c>
      <c r="G496" s="208"/>
      <c r="H496" s="209" t="s">
        <v>31</v>
      </c>
      <c r="I496" s="211"/>
      <c r="J496" s="208"/>
      <c r="K496" s="208"/>
      <c r="L496" s="212"/>
      <c r="M496" s="213"/>
      <c r="N496" s="214"/>
      <c r="O496" s="214"/>
      <c r="P496" s="214"/>
      <c r="Q496" s="214"/>
      <c r="R496" s="214"/>
      <c r="S496" s="214"/>
      <c r="T496" s="215"/>
      <c r="AT496" s="216" t="s">
        <v>210</v>
      </c>
      <c r="AU496" s="216" t="s">
        <v>85</v>
      </c>
      <c r="AV496" s="13" t="s">
        <v>83</v>
      </c>
      <c r="AW496" s="13" t="s">
        <v>38</v>
      </c>
      <c r="AX496" s="13" t="s">
        <v>76</v>
      </c>
      <c r="AY496" s="216" t="s">
        <v>152</v>
      </c>
    </row>
    <row r="497" spans="1:65" s="14" customFormat="1" ht="10.199999999999999">
      <c r="B497" s="217"/>
      <c r="C497" s="218"/>
      <c r="D497" s="188" t="s">
        <v>210</v>
      </c>
      <c r="E497" s="219" t="s">
        <v>31</v>
      </c>
      <c r="F497" s="220" t="s">
        <v>429</v>
      </c>
      <c r="G497" s="218"/>
      <c r="H497" s="221">
        <v>5</v>
      </c>
      <c r="I497" s="222"/>
      <c r="J497" s="218"/>
      <c r="K497" s="218"/>
      <c r="L497" s="223"/>
      <c r="M497" s="224"/>
      <c r="N497" s="225"/>
      <c r="O497" s="225"/>
      <c r="P497" s="225"/>
      <c r="Q497" s="225"/>
      <c r="R497" s="225"/>
      <c r="S497" s="225"/>
      <c r="T497" s="226"/>
      <c r="AT497" s="227" t="s">
        <v>210</v>
      </c>
      <c r="AU497" s="227" t="s">
        <v>85</v>
      </c>
      <c r="AV497" s="14" t="s">
        <v>85</v>
      </c>
      <c r="AW497" s="14" t="s">
        <v>38</v>
      </c>
      <c r="AX497" s="14" t="s">
        <v>76</v>
      </c>
      <c r="AY497" s="227" t="s">
        <v>152</v>
      </c>
    </row>
    <row r="498" spans="1:65" s="15" customFormat="1" ht="10.199999999999999">
      <c r="B498" s="228"/>
      <c r="C498" s="229"/>
      <c r="D498" s="188" t="s">
        <v>210</v>
      </c>
      <c r="E498" s="230" t="s">
        <v>31</v>
      </c>
      <c r="F498" s="231" t="s">
        <v>223</v>
      </c>
      <c r="G498" s="229"/>
      <c r="H498" s="232">
        <v>5</v>
      </c>
      <c r="I498" s="233"/>
      <c r="J498" s="229"/>
      <c r="K498" s="229"/>
      <c r="L498" s="234"/>
      <c r="M498" s="235"/>
      <c r="N498" s="236"/>
      <c r="O498" s="236"/>
      <c r="P498" s="236"/>
      <c r="Q498" s="236"/>
      <c r="R498" s="236"/>
      <c r="S498" s="236"/>
      <c r="T498" s="237"/>
      <c r="AT498" s="238" t="s">
        <v>210</v>
      </c>
      <c r="AU498" s="238" t="s">
        <v>85</v>
      </c>
      <c r="AV498" s="15" t="s">
        <v>157</v>
      </c>
      <c r="AW498" s="15" t="s">
        <v>38</v>
      </c>
      <c r="AX498" s="15" t="s">
        <v>83</v>
      </c>
      <c r="AY498" s="238" t="s">
        <v>152</v>
      </c>
    </row>
    <row r="499" spans="1:65" s="2" customFormat="1" ht="16.5" customHeight="1">
      <c r="A499" s="38"/>
      <c r="B499" s="39"/>
      <c r="C499" s="239" t="s">
        <v>342</v>
      </c>
      <c r="D499" s="239" t="s">
        <v>224</v>
      </c>
      <c r="E499" s="240" t="s">
        <v>551</v>
      </c>
      <c r="F499" s="241" t="s">
        <v>552</v>
      </c>
      <c r="G499" s="242" t="s">
        <v>207</v>
      </c>
      <c r="H499" s="243">
        <v>5</v>
      </c>
      <c r="I499" s="244"/>
      <c r="J499" s="245">
        <f>ROUND(I499*H499,2)</f>
        <v>0</v>
      </c>
      <c r="K499" s="241" t="s">
        <v>31</v>
      </c>
      <c r="L499" s="246"/>
      <c r="M499" s="247" t="s">
        <v>31</v>
      </c>
      <c r="N499" s="248" t="s">
        <v>47</v>
      </c>
      <c r="O499" s="68"/>
      <c r="P499" s="184">
        <f>O499*H499</f>
        <v>0</v>
      </c>
      <c r="Q499" s="184">
        <v>0</v>
      </c>
      <c r="R499" s="184">
        <f>Q499*H499</f>
        <v>0</v>
      </c>
      <c r="S499" s="184">
        <v>0</v>
      </c>
      <c r="T499" s="185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186" t="s">
        <v>227</v>
      </c>
      <c r="AT499" s="186" t="s">
        <v>224</v>
      </c>
      <c r="AU499" s="186" t="s">
        <v>85</v>
      </c>
      <c r="AY499" s="20" t="s">
        <v>152</v>
      </c>
      <c r="BE499" s="187">
        <f>IF(N499="základní",J499,0)</f>
        <v>0</v>
      </c>
      <c r="BF499" s="187">
        <f>IF(N499="snížená",J499,0)</f>
        <v>0</v>
      </c>
      <c r="BG499" s="187">
        <f>IF(N499="zákl. přenesená",J499,0)</f>
        <v>0</v>
      </c>
      <c r="BH499" s="187">
        <f>IF(N499="sníž. přenesená",J499,0)</f>
        <v>0</v>
      </c>
      <c r="BI499" s="187">
        <f>IF(N499="nulová",J499,0)</f>
        <v>0</v>
      </c>
      <c r="BJ499" s="20" t="s">
        <v>83</v>
      </c>
      <c r="BK499" s="187">
        <f>ROUND(I499*H499,2)</f>
        <v>0</v>
      </c>
      <c r="BL499" s="20" t="s">
        <v>208</v>
      </c>
      <c r="BM499" s="186" t="s">
        <v>553</v>
      </c>
    </row>
    <row r="500" spans="1:65" s="13" customFormat="1" ht="20.399999999999999">
      <c r="B500" s="207"/>
      <c r="C500" s="208"/>
      <c r="D500" s="188" t="s">
        <v>210</v>
      </c>
      <c r="E500" s="209" t="s">
        <v>31</v>
      </c>
      <c r="F500" s="210" t="s">
        <v>211</v>
      </c>
      <c r="G500" s="208"/>
      <c r="H500" s="209" t="s">
        <v>31</v>
      </c>
      <c r="I500" s="211"/>
      <c r="J500" s="208"/>
      <c r="K500" s="208"/>
      <c r="L500" s="212"/>
      <c r="M500" s="213"/>
      <c r="N500" s="214"/>
      <c r="O500" s="214"/>
      <c r="P500" s="214"/>
      <c r="Q500" s="214"/>
      <c r="R500" s="214"/>
      <c r="S500" s="214"/>
      <c r="T500" s="215"/>
      <c r="AT500" s="216" t="s">
        <v>210</v>
      </c>
      <c r="AU500" s="216" t="s">
        <v>85</v>
      </c>
      <c r="AV500" s="13" t="s">
        <v>83</v>
      </c>
      <c r="AW500" s="13" t="s">
        <v>38</v>
      </c>
      <c r="AX500" s="13" t="s">
        <v>76</v>
      </c>
      <c r="AY500" s="216" t="s">
        <v>152</v>
      </c>
    </row>
    <row r="501" spans="1:65" s="13" customFormat="1" ht="10.199999999999999">
      <c r="B501" s="207"/>
      <c r="C501" s="208"/>
      <c r="D501" s="188" t="s">
        <v>210</v>
      </c>
      <c r="E501" s="209" t="s">
        <v>31</v>
      </c>
      <c r="F501" s="210" t="s">
        <v>212</v>
      </c>
      <c r="G501" s="208"/>
      <c r="H501" s="209" t="s">
        <v>31</v>
      </c>
      <c r="I501" s="211"/>
      <c r="J501" s="208"/>
      <c r="K501" s="208"/>
      <c r="L501" s="212"/>
      <c r="M501" s="213"/>
      <c r="N501" s="214"/>
      <c r="O501" s="214"/>
      <c r="P501" s="214"/>
      <c r="Q501" s="214"/>
      <c r="R501" s="214"/>
      <c r="S501" s="214"/>
      <c r="T501" s="215"/>
      <c r="AT501" s="216" t="s">
        <v>210</v>
      </c>
      <c r="AU501" s="216" t="s">
        <v>85</v>
      </c>
      <c r="AV501" s="13" t="s">
        <v>83</v>
      </c>
      <c r="AW501" s="13" t="s">
        <v>38</v>
      </c>
      <c r="AX501" s="13" t="s">
        <v>76</v>
      </c>
      <c r="AY501" s="216" t="s">
        <v>152</v>
      </c>
    </row>
    <row r="502" spans="1:65" s="13" customFormat="1" ht="10.199999999999999">
      <c r="B502" s="207"/>
      <c r="C502" s="208"/>
      <c r="D502" s="188" t="s">
        <v>210</v>
      </c>
      <c r="E502" s="209" t="s">
        <v>31</v>
      </c>
      <c r="F502" s="210" t="s">
        <v>421</v>
      </c>
      <c r="G502" s="208"/>
      <c r="H502" s="209" t="s">
        <v>31</v>
      </c>
      <c r="I502" s="211"/>
      <c r="J502" s="208"/>
      <c r="K502" s="208"/>
      <c r="L502" s="212"/>
      <c r="M502" s="213"/>
      <c r="N502" s="214"/>
      <c r="O502" s="214"/>
      <c r="P502" s="214"/>
      <c r="Q502" s="214"/>
      <c r="R502" s="214"/>
      <c r="S502" s="214"/>
      <c r="T502" s="215"/>
      <c r="AT502" s="216" t="s">
        <v>210</v>
      </c>
      <c r="AU502" s="216" t="s">
        <v>85</v>
      </c>
      <c r="AV502" s="13" t="s">
        <v>83</v>
      </c>
      <c r="AW502" s="13" t="s">
        <v>38</v>
      </c>
      <c r="AX502" s="13" t="s">
        <v>76</v>
      </c>
      <c r="AY502" s="216" t="s">
        <v>152</v>
      </c>
    </row>
    <row r="503" spans="1:65" s="13" customFormat="1" ht="10.199999999999999">
      <c r="B503" s="207"/>
      <c r="C503" s="208"/>
      <c r="D503" s="188" t="s">
        <v>210</v>
      </c>
      <c r="E503" s="209" t="s">
        <v>31</v>
      </c>
      <c r="F503" s="210" t="s">
        <v>422</v>
      </c>
      <c r="G503" s="208"/>
      <c r="H503" s="209" t="s">
        <v>31</v>
      </c>
      <c r="I503" s="211"/>
      <c r="J503" s="208"/>
      <c r="K503" s="208"/>
      <c r="L503" s="212"/>
      <c r="M503" s="213"/>
      <c r="N503" s="214"/>
      <c r="O503" s="214"/>
      <c r="P503" s="214"/>
      <c r="Q503" s="214"/>
      <c r="R503" s="214"/>
      <c r="S503" s="214"/>
      <c r="T503" s="215"/>
      <c r="AT503" s="216" t="s">
        <v>210</v>
      </c>
      <c r="AU503" s="216" t="s">
        <v>85</v>
      </c>
      <c r="AV503" s="13" t="s">
        <v>83</v>
      </c>
      <c r="AW503" s="13" t="s">
        <v>38</v>
      </c>
      <c r="AX503" s="13" t="s">
        <v>76</v>
      </c>
      <c r="AY503" s="216" t="s">
        <v>152</v>
      </c>
    </row>
    <row r="504" spans="1:65" s="13" customFormat="1" ht="10.199999999999999">
      <c r="B504" s="207"/>
      <c r="C504" s="208"/>
      <c r="D504" s="188" t="s">
        <v>210</v>
      </c>
      <c r="E504" s="209" t="s">
        <v>31</v>
      </c>
      <c r="F504" s="210" t="s">
        <v>423</v>
      </c>
      <c r="G504" s="208"/>
      <c r="H504" s="209" t="s">
        <v>31</v>
      </c>
      <c r="I504" s="211"/>
      <c r="J504" s="208"/>
      <c r="K504" s="208"/>
      <c r="L504" s="212"/>
      <c r="M504" s="213"/>
      <c r="N504" s="214"/>
      <c r="O504" s="214"/>
      <c r="P504" s="214"/>
      <c r="Q504" s="214"/>
      <c r="R504" s="214"/>
      <c r="S504" s="214"/>
      <c r="T504" s="215"/>
      <c r="AT504" s="216" t="s">
        <v>210</v>
      </c>
      <c r="AU504" s="216" t="s">
        <v>85</v>
      </c>
      <c r="AV504" s="13" t="s">
        <v>83</v>
      </c>
      <c r="AW504" s="13" t="s">
        <v>38</v>
      </c>
      <c r="AX504" s="13" t="s">
        <v>76</v>
      </c>
      <c r="AY504" s="216" t="s">
        <v>152</v>
      </c>
    </row>
    <row r="505" spans="1:65" s="13" customFormat="1" ht="10.199999999999999">
      <c r="B505" s="207"/>
      <c r="C505" s="208"/>
      <c r="D505" s="188" t="s">
        <v>210</v>
      </c>
      <c r="E505" s="209" t="s">
        <v>31</v>
      </c>
      <c r="F505" s="210" t="s">
        <v>424</v>
      </c>
      <c r="G505" s="208"/>
      <c r="H505" s="209" t="s">
        <v>31</v>
      </c>
      <c r="I505" s="211"/>
      <c r="J505" s="208"/>
      <c r="K505" s="208"/>
      <c r="L505" s="212"/>
      <c r="M505" s="213"/>
      <c r="N505" s="214"/>
      <c r="O505" s="214"/>
      <c r="P505" s="214"/>
      <c r="Q505" s="214"/>
      <c r="R505" s="214"/>
      <c r="S505" s="214"/>
      <c r="T505" s="215"/>
      <c r="AT505" s="216" t="s">
        <v>210</v>
      </c>
      <c r="AU505" s="216" t="s">
        <v>85</v>
      </c>
      <c r="AV505" s="13" t="s">
        <v>83</v>
      </c>
      <c r="AW505" s="13" t="s">
        <v>38</v>
      </c>
      <c r="AX505" s="13" t="s">
        <v>76</v>
      </c>
      <c r="AY505" s="216" t="s">
        <v>152</v>
      </c>
    </row>
    <row r="506" spans="1:65" s="13" customFormat="1" ht="10.199999999999999">
      <c r="B506" s="207"/>
      <c r="C506" s="208"/>
      <c r="D506" s="188" t="s">
        <v>210</v>
      </c>
      <c r="E506" s="209" t="s">
        <v>31</v>
      </c>
      <c r="F506" s="210" t="s">
        <v>425</v>
      </c>
      <c r="G506" s="208"/>
      <c r="H506" s="209" t="s">
        <v>31</v>
      </c>
      <c r="I506" s="211"/>
      <c r="J506" s="208"/>
      <c r="K506" s="208"/>
      <c r="L506" s="212"/>
      <c r="M506" s="213"/>
      <c r="N506" s="214"/>
      <c r="O506" s="214"/>
      <c r="P506" s="214"/>
      <c r="Q506" s="214"/>
      <c r="R506" s="214"/>
      <c r="S506" s="214"/>
      <c r="T506" s="215"/>
      <c r="AT506" s="216" t="s">
        <v>210</v>
      </c>
      <c r="AU506" s="216" t="s">
        <v>85</v>
      </c>
      <c r="AV506" s="13" t="s">
        <v>83</v>
      </c>
      <c r="AW506" s="13" t="s">
        <v>38</v>
      </c>
      <c r="AX506" s="13" t="s">
        <v>76</v>
      </c>
      <c r="AY506" s="216" t="s">
        <v>152</v>
      </c>
    </row>
    <row r="507" spans="1:65" s="13" customFormat="1" ht="10.199999999999999">
      <c r="B507" s="207"/>
      <c r="C507" s="208"/>
      <c r="D507" s="188" t="s">
        <v>210</v>
      </c>
      <c r="E507" s="209" t="s">
        <v>31</v>
      </c>
      <c r="F507" s="210" t="s">
        <v>433</v>
      </c>
      <c r="G507" s="208"/>
      <c r="H507" s="209" t="s">
        <v>31</v>
      </c>
      <c r="I507" s="211"/>
      <c r="J507" s="208"/>
      <c r="K507" s="208"/>
      <c r="L507" s="212"/>
      <c r="M507" s="213"/>
      <c r="N507" s="214"/>
      <c r="O507" s="214"/>
      <c r="P507" s="214"/>
      <c r="Q507" s="214"/>
      <c r="R507" s="214"/>
      <c r="S507" s="214"/>
      <c r="T507" s="215"/>
      <c r="AT507" s="216" t="s">
        <v>210</v>
      </c>
      <c r="AU507" s="216" t="s">
        <v>85</v>
      </c>
      <c r="AV507" s="13" t="s">
        <v>83</v>
      </c>
      <c r="AW507" s="13" t="s">
        <v>38</v>
      </c>
      <c r="AX507" s="13" t="s">
        <v>76</v>
      </c>
      <c r="AY507" s="216" t="s">
        <v>152</v>
      </c>
    </row>
    <row r="508" spans="1:65" s="13" customFormat="1" ht="10.199999999999999">
      <c r="B508" s="207"/>
      <c r="C508" s="208"/>
      <c r="D508" s="188" t="s">
        <v>210</v>
      </c>
      <c r="E508" s="209" t="s">
        <v>31</v>
      </c>
      <c r="F508" s="210" t="s">
        <v>549</v>
      </c>
      <c r="G508" s="208"/>
      <c r="H508" s="209" t="s">
        <v>31</v>
      </c>
      <c r="I508" s="211"/>
      <c r="J508" s="208"/>
      <c r="K508" s="208"/>
      <c r="L508" s="212"/>
      <c r="M508" s="213"/>
      <c r="N508" s="214"/>
      <c r="O508" s="214"/>
      <c r="P508" s="214"/>
      <c r="Q508" s="214"/>
      <c r="R508" s="214"/>
      <c r="S508" s="214"/>
      <c r="T508" s="215"/>
      <c r="AT508" s="216" t="s">
        <v>210</v>
      </c>
      <c r="AU508" s="216" t="s">
        <v>85</v>
      </c>
      <c r="AV508" s="13" t="s">
        <v>83</v>
      </c>
      <c r="AW508" s="13" t="s">
        <v>38</v>
      </c>
      <c r="AX508" s="13" t="s">
        <v>76</v>
      </c>
      <c r="AY508" s="216" t="s">
        <v>152</v>
      </c>
    </row>
    <row r="509" spans="1:65" s="13" customFormat="1" ht="10.199999999999999">
      <c r="B509" s="207"/>
      <c r="C509" s="208"/>
      <c r="D509" s="188" t="s">
        <v>210</v>
      </c>
      <c r="E509" s="209" t="s">
        <v>31</v>
      </c>
      <c r="F509" s="210" t="s">
        <v>550</v>
      </c>
      <c r="G509" s="208"/>
      <c r="H509" s="209" t="s">
        <v>31</v>
      </c>
      <c r="I509" s="211"/>
      <c r="J509" s="208"/>
      <c r="K509" s="208"/>
      <c r="L509" s="212"/>
      <c r="M509" s="213"/>
      <c r="N509" s="214"/>
      <c r="O509" s="214"/>
      <c r="P509" s="214"/>
      <c r="Q509" s="214"/>
      <c r="R509" s="214"/>
      <c r="S509" s="214"/>
      <c r="T509" s="215"/>
      <c r="AT509" s="216" t="s">
        <v>210</v>
      </c>
      <c r="AU509" s="216" t="s">
        <v>85</v>
      </c>
      <c r="AV509" s="13" t="s">
        <v>83</v>
      </c>
      <c r="AW509" s="13" t="s">
        <v>38</v>
      </c>
      <c r="AX509" s="13" t="s">
        <v>76</v>
      </c>
      <c r="AY509" s="216" t="s">
        <v>152</v>
      </c>
    </row>
    <row r="510" spans="1:65" s="13" customFormat="1" ht="10.199999999999999">
      <c r="B510" s="207"/>
      <c r="C510" s="208"/>
      <c r="D510" s="188" t="s">
        <v>210</v>
      </c>
      <c r="E510" s="209" t="s">
        <v>31</v>
      </c>
      <c r="F510" s="210" t="s">
        <v>541</v>
      </c>
      <c r="G510" s="208"/>
      <c r="H510" s="209" t="s">
        <v>31</v>
      </c>
      <c r="I510" s="211"/>
      <c r="J510" s="208"/>
      <c r="K510" s="208"/>
      <c r="L510" s="212"/>
      <c r="M510" s="213"/>
      <c r="N510" s="214"/>
      <c r="O510" s="214"/>
      <c r="P510" s="214"/>
      <c r="Q510" s="214"/>
      <c r="R510" s="214"/>
      <c r="S510" s="214"/>
      <c r="T510" s="215"/>
      <c r="AT510" s="216" t="s">
        <v>210</v>
      </c>
      <c r="AU510" s="216" t="s">
        <v>85</v>
      </c>
      <c r="AV510" s="13" t="s">
        <v>83</v>
      </c>
      <c r="AW510" s="13" t="s">
        <v>38</v>
      </c>
      <c r="AX510" s="13" t="s">
        <v>76</v>
      </c>
      <c r="AY510" s="216" t="s">
        <v>152</v>
      </c>
    </row>
    <row r="511" spans="1:65" s="13" customFormat="1" ht="10.199999999999999">
      <c r="B511" s="207"/>
      <c r="C511" s="208"/>
      <c r="D511" s="188" t="s">
        <v>210</v>
      </c>
      <c r="E511" s="209" t="s">
        <v>31</v>
      </c>
      <c r="F511" s="210" t="s">
        <v>542</v>
      </c>
      <c r="G511" s="208"/>
      <c r="H511" s="209" t="s">
        <v>31</v>
      </c>
      <c r="I511" s="211"/>
      <c r="J511" s="208"/>
      <c r="K511" s="208"/>
      <c r="L511" s="212"/>
      <c r="M511" s="213"/>
      <c r="N511" s="214"/>
      <c r="O511" s="214"/>
      <c r="P511" s="214"/>
      <c r="Q511" s="214"/>
      <c r="R511" s="214"/>
      <c r="S511" s="214"/>
      <c r="T511" s="215"/>
      <c r="AT511" s="216" t="s">
        <v>210</v>
      </c>
      <c r="AU511" s="216" t="s">
        <v>85</v>
      </c>
      <c r="AV511" s="13" t="s">
        <v>83</v>
      </c>
      <c r="AW511" s="13" t="s">
        <v>38</v>
      </c>
      <c r="AX511" s="13" t="s">
        <v>76</v>
      </c>
      <c r="AY511" s="216" t="s">
        <v>152</v>
      </c>
    </row>
    <row r="512" spans="1:65" s="13" customFormat="1" ht="10.199999999999999">
      <c r="B512" s="207"/>
      <c r="C512" s="208"/>
      <c r="D512" s="188" t="s">
        <v>210</v>
      </c>
      <c r="E512" s="209" t="s">
        <v>31</v>
      </c>
      <c r="F512" s="210" t="s">
        <v>428</v>
      </c>
      <c r="G512" s="208"/>
      <c r="H512" s="209" t="s">
        <v>31</v>
      </c>
      <c r="I512" s="211"/>
      <c r="J512" s="208"/>
      <c r="K512" s="208"/>
      <c r="L512" s="212"/>
      <c r="M512" s="213"/>
      <c r="N512" s="214"/>
      <c r="O512" s="214"/>
      <c r="P512" s="214"/>
      <c r="Q512" s="214"/>
      <c r="R512" s="214"/>
      <c r="S512" s="214"/>
      <c r="T512" s="215"/>
      <c r="AT512" s="216" t="s">
        <v>210</v>
      </c>
      <c r="AU512" s="216" t="s">
        <v>85</v>
      </c>
      <c r="AV512" s="13" t="s">
        <v>83</v>
      </c>
      <c r="AW512" s="13" t="s">
        <v>38</v>
      </c>
      <c r="AX512" s="13" t="s">
        <v>76</v>
      </c>
      <c r="AY512" s="216" t="s">
        <v>152</v>
      </c>
    </row>
    <row r="513" spans="1:65" s="14" customFormat="1" ht="10.199999999999999">
      <c r="B513" s="217"/>
      <c r="C513" s="218"/>
      <c r="D513" s="188" t="s">
        <v>210</v>
      </c>
      <c r="E513" s="219" t="s">
        <v>31</v>
      </c>
      <c r="F513" s="220" t="s">
        <v>429</v>
      </c>
      <c r="G513" s="218"/>
      <c r="H513" s="221">
        <v>5</v>
      </c>
      <c r="I513" s="222"/>
      <c r="J513" s="218"/>
      <c r="K513" s="218"/>
      <c r="L513" s="223"/>
      <c r="M513" s="224"/>
      <c r="N513" s="225"/>
      <c r="O513" s="225"/>
      <c r="P513" s="225"/>
      <c r="Q513" s="225"/>
      <c r="R513" s="225"/>
      <c r="S513" s="225"/>
      <c r="T513" s="226"/>
      <c r="AT513" s="227" t="s">
        <v>210</v>
      </c>
      <c r="AU513" s="227" t="s">
        <v>85</v>
      </c>
      <c r="AV513" s="14" t="s">
        <v>85</v>
      </c>
      <c r="AW513" s="14" t="s">
        <v>38</v>
      </c>
      <c r="AX513" s="14" t="s">
        <v>76</v>
      </c>
      <c r="AY513" s="227" t="s">
        <v>152</v>
      </c>
    </row>
    <row r="514" spans="1:65" s="15" customFormat="1" ht="10.199999999999999">
      <c r="B514" s="228"/>
      <c r="C514" s="229"/>
      <c r="D514" s="188" t="s">
        <v>210</v>
      </c>
      <c r="E514" s="230" t="s">
        <v>31</v>
      </c>
      <c r="F514" s="231" t="s">
        <v>223</v>
      </c>
      <c r="G514" s="229"/>
      <c r="H514" s="232">
        <v>5</v>
      </c>
      <c r="I514" s="233"/>
      <c r="J514" s="229"/>
      <c r="K514" s="229"/>
      <c r="L514" s="234"/>
      <c r="M514" s="235"/>
      <c r="N514" s="236"/>
      <c r="O514" s="236"/>
      <c r="P514" s="236"/>
      <c r="Q514" s="236"/>
      <c r="R514" s="236"/>
      <c r="S514" s="236"/>
      <c r="T514" s="237"/>
      <c r="AT514" s="238" t="s">
        <v>210</v>
      </c>
      <c r="AU514" s="238" t="s">
        <v>85</v>
      </c>
      <c r="AV514" s="15" t="s">
        <v>157</v>
      </c>
      <c r="AW514" s="15" t="s">
        <v>38</v>
      </c>
      <c r="AX514" s="15" t="s">
        <v>83</v>
      </c>
      <c r="AY514" s="238" t="s">
        <v>152</v>
      </c>
    </row>
    <row r="515" spans="1:65" s="2" customFormat="1" ht="16.5" customHeight="1">
      <c r="A515" s="38"/>
      <c r="B515" s="39"/>
      <c r="C515" s="239" t="s">
        <v>350</v>
      </c>
      <c r="D515" s="239" t="s">
        <v>224</v>
      </c>
      <c r="E515" s="240" t="s">
        <v>554</v>
      </c>
      <c r="F515" s="241" t="s">
        <v>376</v>
      </c>
      <c r="G515" s="242" t="s">
        <v>207</v>
      </c>
      <c r="H515" s="243">
        <v>5</v>
      </c>
      <c r="I515" s="244"/>
      <c r="J515" s="245">
        <f>ROUND(I515*H515,2)</f>
        <v>0</v>
      </c>
      <c r="K515" s="241" t="s">
        <v>31</v>
      </c>
      <c r="L515" s="246"/>
      <c r="M515" s="247" t="s">
        <v>31</v>
      </c>
      <c r="N515" s="248" t="s">
        <v>47</v>
      </c>
      <c r="O515" s="68"/>
      <c r="P515" s="184">
        <f>O515*H515</f>
        <v>0</v>
      </c>
      <c r="Q515" s="184">
        <v>0</v>
      </c>
      <c r="R515" s="184">
        <f>Q515*H515</f>
        <v>0</v>
      </c>
      <c r="S515" s="184">
        <v>0</v>
      </c>
      <c r="T515" s="185">
        <f>S515*H515</f>
        <v>0</v>
      </c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186" t="s">
        <v>227</v>
      </c>
      <c r="AT515" s="186" t="s">
        <v>224</v>
      </c>
      <c r="AU515" s="186" t="s">
        <v>85</v>
      </c>
      <c r="AY515" s="20" t="s">
        <v>152</v>
      </c>
      <c r="BE515" s="187">
        <f>IF(N515="základní",J515,0)</f>
        <v>0</v>
      </c>
      <c r="BF515" s="187">
        <f>IF(N515="snížená",J515,0)</f>
        <v>0</v>
      </c>
      <c r="BG515" s="187">
        <f>IF(N515="zákl. přenesená",J515,0)</f>
        <v>0</v>
      </c>
      <c r="BH515" s="187">
        <f>IF(N515="sníž. přenesená",J515,0)</f>
        <v>0</v>
      </c>
      <c r="BI515" s="187">
        <f>IF(N515="nulová",J515,0)</f>
        <v>0</v>
      </c>
      <c r="BJ515" s="20" t="s">
        <v>83</v>
      </c>
      <c r="BK515" s="187">
        <f>ROUND(I515*H515,2)</f>
        <v>0</v>
      </c>
      <c r="BL515" s="20" t="s">
        <v>208</v>
      </c>
      <c r="BM515" s="186" t="s">
        <v>555</v>
      </c>
    </row>
    <row r="516" spans="1:65" s="13" customFormat="1" ht="20.399999999999999">
      <c r="B516" s="207"/>
      <c r="C516" s="208"/>
      <c r="D516" s="188" t="s">
        <v>210</v>
      </c>
      <c r="E516" s="209" t="s">
        <v>31</v>
      </c>
      <c r="F516" s="210" t="s">
        <v>211</v>
      </c>
      <c r="G516" s="208"/>
      <c r="H516" s="209" t="s">
        <v>31</v>
      </c>
      <c r="I516" s="211"/>
      <c r="J516" s="208"/>
      <c r="K516" s="208"/>
      <c r="L516" s="212"/>
      <c r="M516" s="213"/>
      <c r="N516" s="214"/>
      <c r="O516" s="214"/>
      <c r="P516" s="214"/>
      <c r="Q516" s="214"/>
      <c r="R516" s="214"/>
      <c r="S516" s="214"/>
      <c r="T516" s="215"/>
      <c r="AT516" s="216" t="s">
        <v>210</v>
      </c>
      <c r="AU516" s="216" t="s">
        <v>85</v>
      </c>
      <c r="AV516" s="13" t="s">
        <v>83</v>
      </c>
      <c r="AW516" s="13" t="s">
        <v>38</v>
      </c>
      <c r="AX516" s="13" t="s">
        <v>76</v>
      </c>
      <c r="AY516" s="216" t="s">
        <v>152</v>
      </c>
    </row>
    <row r="517" spans="1:65" s="13" customFormat="1" ht="10.199999999999999">
      <c r="B517" s="207"/>
      <c r="C517" s="208"/>
      <c r="D517" s="188" t="s">
        <v>210</v>
      </c>
      <c r="E517" s="209" t="s">
        <v>31</v>
      </c>
      <c r="F517" s="210" t="s">
        <v>212</v>
      </c>
      <c r="G517" s="208"/>
      <c r="H517" s="209" t="s">
        <v>31</v>
      </c>
      <c r="I517" s="211"/>
      <c r="J517" s="208"/>
      <c r="K517" s="208"/>
      <c r="L517" s="212"/>
      <c r="M517" s="213"/>
      <c r="N517" s="214"/>
      <c r="O517" s="214"/>
      <c r="P517" s="214"/>
      <c r="Q517" s="214"/>
      <c r="R517" s="214"/>
      <c r="S517" s="214"/>
      <c r="T517" s="215"/>
      <c r="AT517" s="216" t="s">
        <v>210</v>
      </c>
      <c r="AU517" s="216" t="s">
        <v>85</v>
      </c>
      <c r="AV517" s="13" t="s">
        <v>83</v>
      </c>
      <c r="AW517" s="13" t="s">
        <v>38</v>
      </c>
      <c r="AX517" s="13" t="s">
        <v>76</v>
      </c>
      <c r="AY517" s="216" t="s">
        <v>152</v>
      </c>
    </row>
    <row r="518" spans="1:65" s="13" customFormat="1" ht="10.199999999999999">
      <c r="B518" s="207"/>
      <c r="C518" s="208"/>
      <c r="D518" s="188" t="s">
        <v>210</v>
      </c>
      <c r="E518" s="209" t="s">
        <v>31</v>
      </c>
      <c r="F518" s="210" t="s">
        <v>421</v>
      </c>
      <c r="G518" s="208"/>
      <c r="H518" s="209" t="s">
        <v>31</v>
      </c>
      <c r="I518" s="211"/>
      <c r="J518" s="208"/>
      <c r="K518" s="208"/>
      <c r="L518" s="212"/>
      <c r="M518" s="213"/>
      <c r="N518" s="214"/>
      <c r="O518" s="214"/>
      <c r="P518" s="214"/>
      <c r="Q518" s="214"/>
      <c r="R518" s="214"/>
      <c r="S518" s="214"/>
      <c r="T518" s="215"/>
      <c r="AT518" s="216" t="s">
        <v>210</v>
      </c>
      <c r="AU518" s="216" t="s">
        <v>85</v>
      </c>
      <c r="AV518" s="13" t="s">
        <v>83</v>
      </c>
      <c r="AW518" s="13" t="s">
        <v>38</v>
      </c>
      <c r="AX518" s="13" t="s">
        <v>76</v>
      </c>
      <c r="AY518" s="216" t="s">
        <v>152</v>
      </c>
    </row>
    <row r="519" spans="1:65" s="13" customFormat="1" ht="10.199999999999999">
      <c r="B519" s="207"/>
      <c r="C519" s="208"/>
      <c r="D519" s="188" t="s">
        <v>210</v>
      </c>
      <c r="E519" s="209" t="s">
        <v>31</v>
      </c>
      <c r="F519" s="210" t="s">
        <v>422</v>
      </c>
      <c r="G519" s="208"/>
      <c r="H519" s="209" t="s">
        <v>31</v>
      </c>
      <c r="I519" s="211"/>
      <c r="J519" s="208"/>
      <c r="K519" s="208"/>
      <c r="L519" s="212"/>
      <c r="M519" s="213"/>
      <c r="N519" s="214"/>
      <c r="O519" s="214"/>
      <c r="P519" s="214"/>
      <c r="Q519" s="214"/>
      <c r="R519" s="214"/>
      <c r="S519" s="214"/>
      <c r="T519" s="215"/>
      <c r="AT519" s="216" t="s">
        <v>210</v>
      </c>
      <c r="AU519" s="216" t="s">
        <v>85</v>
      </c>
      <c r="AV519" s="13" t="s">
        <v>83</v>
      </c>
      <c r="AW519" s="13" t="s">
        <v>38</v>
      </c>
      <c r="AX519" s="13" t="s">
        <v>76</v>
      </c>
      <c r="AY519" s="216" t="s">
        <v>152</v>
      </c>
    </row>
    <row r="520" spans="1:65" s="13" customFormat="1" ht="10.199999999999999">
      <c r="B520" s="207"/>
      <c r="C520" s="208"/>
      <c r="D520" s="188" t="s">
        <v>210</v>
      </c>
      <c r="E520" s="209" t="s">
        <v>31</v>
      </c>
      <c r="F520" s="210" t="s">
        <v>423</v>
      </c>
      <c r="G520" s="208"/>
      <c r="H520" s="209" t="s">
        <v>31</v>
      </c>
      <c r="I520" s="211"/>
      <c r="J520" s="208"/>
      <c r="K520" s="208"/>
      <c r="L520" s="212"/>
      <c r="M520" s="213"/>
      <c r="N520" s="214"/>
      <c r="O520" s="214"/>
      <c r="P520" s="214"/>
      <c r="Q520" s="214"/>
      <c r="R520" s="214"/>
      <c r="S520" s="214"/>
      <c r="T520" s="215"/>
      <c r="AT520" s="216" t="s">
        <v>210</v>
      </c>
      <c r="AU520" s="216" t="s">
        <v>85</v>
      </c>
      <c r="AV520" s="13" t="s">
        <v>83</v>
      </c>
      <c r="AW520" s="13" t="s">
        <v>38</v>
      </c>
      <c r="AX520" s="13" t="s">
        <v>76</v>
      </c>
      <c r="AY520" s="216" t="s">
        <v>152</v>
      </c>
    </row>
    <row r="521" spans="1:65" s="13" customFormat="1" ht="10.199999999999999">
      <c r="B521" s="207"/>
      <c r="C521" s="208"/>
      <c r="D521" s="188" t="s">
        <v>210</v>
      </c>
      <c r="E521" s="209" t="s">
        <v>31</v>
      </c>
      <c r="F521" s="210" t="s">
        <v>424</v>
      </c>
      <c r="G521" s="208"/>
      <c r="H521" s="209" t="s">
        <v>31</v>
      </c>
      <c r="I521" s="211"/>
      <c r="J521" s="208"/>
      <c r="K521" s="208"/>
      <c r="L521" s="212"/>
      <c r="M521" s="213"/>
      <c r="N521" s="214"/>
      <c r="O521" s="214"/>
      <c r="P521" s="214"/>
      <c r="Q521" s="214"/>
      <c r="R521" s="214"/>
      <c r="S521" s="214"/>
      <c r="T521" s="215"/>
      <c r="AT521" s="216" t="s">
        <v>210</v>
      </c>
      <c r="AU521" s="216" t="s">
        <v>85</v>
      </c>
      <c r="AV521" s="13" t="s">
        <v>83</v>
      </c>
      <c r="AW521" s="13" t="s">
        <v>38</v>
      </c>
      <c r="AX521" s="13" t="s">
        <v>76</v>
      </c>
      <c r="AY521" s="216" t="s">
        <v>152</v>
      </c>
    </row>
    <row r="522" spans="1:65" s="13" customFormat="1" ht="10.199999999999999">
      <c r="B522" s="207"/>
      <c r="C522" s="208"/>
      <c r="D522" s="188" t="s">
        <v>210</v>
      </c>
      <c r="E522" s="209" t="s">
        <v>31</v>
      </c>
      <c r="F522" s="210" t="s">
        <v>425</v>
      </c>
      <c r="G522" s="208"/>
      <c r="H522" s="209" t="s">
        <v>31</v>
      </c>
      <c r="I522" s="211"/>
      <c r="J522" s="208"/>
      <c r="K522" s="208"/>
      <c r="L522" s="212"/>
      <c r="M522" s="213"/>
      <c r="N522" s="214"/>
      <c r="O522" s="214"/>
      <c r="P522" s="214"/>
      <c r="Q522" s="214"/>
      <c r="R522" s="214"/>
      <c r="S522" s="214"/>
      <c r="T522" s="215"/>
      <c r="AT522" s="216" t="s">
        <v>210</v>
      </c>
      <c r="AU522" s="216" t="s">
        <v>85</v>
      </c>
      <c r="AV522" s="13" t="s">
        <v>83</v>
      </c>
      <c r="AW522" s="13" t="s">
        <v>38</v>
      </c>
      <c r="AX522" s="13" t="s">
        <v>76</v>
      </c>
      <c r="AY522" s="216" t="s">
        <v>152</v>
      </c>
    </row>
    <row r="523" spans="1:65" s="13" customFormat="1" ht="10.199999999999999">
      <c r="B523" s="207"/>
      <c r="C523" s="208"/>
      <c r="D523" s="188" t="s">
        <v>210</v>
      </c>
      <c r="E523" s="209" t="s">
        <v>31</v>
      </c>
      <c r="F523" s="210" t="s">
        <v>433</v>
      </c>
      <c r="G523" s="208"/>
      <c r="H523" s="209" t="s">
        <v>31</v>
      </c>
      <c r="I523" s="211"/>
      <c r="J523" s="208"/>
      <c r="K523" s="208"/>
      <c r="L523" s="212"/>
      <c r="M523" s="213"/>
      <c r="N523" s="214"/>
      <c r="O523" s="214"/>
      <c r="P523" s="214"/>
      <c r="Q523" s="214"/>
      <c r="R523" s="214"/>
      <c r="S523" s="214"/>
      <c r="T523" s="215"/>
      <c r="AT523" s="216" t="s">
        <v>210</v>
      </c>
      <c r="AU523" s="216" t="s">
        <v>85</v>
      </c>
      <c r="AV523" s="13" t="s">
        <v>83</v>
      </c>
      <c r="AW523" s="13" t="s">
        <v>38</v>
      </c>
      <c r="AX523" s="13" t="s">
        <v>76</v>
      </c>
      <c r="AY523" s="216" t="s">
        <v>152</v>
      </c>
    </row>
    <row r="524" spans="1:65" s="13" customFormat="1" ht="10.199999999999999">
      <c r="B524" s="207"/>
      <c r="C524" s="208"/>
      <c r="D524" s="188" t="s">
        <v>210</v>
      </c>
      <c r="E524" s="209" t="s">
        <v>31</v>
      </c>
      <c r="F524" s="210" t="s">
        <v>549</v>
      </c>
      <c r="G524" s="208"/>
      <c r="H524" s="209" t="s">
        <v>31</v>
      </c>
      <c r="I524" s="211"/>
      <c r="J524" s="208"/>
      <c r="K524" s="208"/>
      <c r="L524" s="212"/>
      <c r="M524" s="213"/>
      <c r="N524" s="214"/>
      <c r="O524" s="214"/>
      <c r="P524" s="214"/>
      <c r="Q524" s="214"/>
      <c r="R524" s="214"/>
      <c r="S524" s="214"/>
      <c r="T524" s="215"/>
      <c r="AT524" s="216" t="s">
        <v>210</v>
      </c>
      <c r="AU524" s="216" t="s">
        <v>85</v>
      </c>
      <c r="AV524" s="13" t="s">
        <v>83</v>
      </c>
      <c r="AW524" s="13" t="s">
        <v>38</v>
      </c>
      <c r="AX524" s="13" t="s">
        <v>76</v>
      </c>
      <c r="AY524" s="216" t="s">
        <v>152</v>
      </c>
    </row>
    <row r="525" spans="1:65" s="13" customFormat="1" ht="10.199999999999999">
      <c r="B525" s="207"/>
      <c r="C525" s="208"/>
      <c r="D525" s="188" t="s">
        <v>210</v>
      </c>
      <c r="E525" s="209" t="s">
        <v>31</v>
      </c>
      <c r="F525" s="210" t="s">
        <v>556</v>
      </c>
      <c r="G525" s="208"/>
      <c r="H525" s="209" t="s">
        <v>31</v>
      </c>
      <c r="I525" s="211"/>
      <c r="J525" s="208"/>
      <c r="K525" s="208"/>
      <c r="L525" s="212"/>
      <c r="M525" s="213"/>
      <c r="N525" s="214"/>
      <c r="O525" s="214"/>
      <c r="P525" s="214"/>
      <c r="Q525" s="214"/>
      <c r="R525" s="214"/>
      <c r="S525" s="214"/>
      <c r="T525" s="215"/>
      <c r="AT525" s="216" t="s">
        <v>210</v>
      </c>
      <c r="AU525" s="216" t="s">
        <v>85</v>
      </c>
      <c r="AV525" s="13" t="s">
        <v>83</v>
      </c>
      <c r="AW525" s="13" t="s">
        <v>38</v>
      </c>
      <c r="AX525" s="13" t="s">
        <v>76</v>
      </c>
      <c r="AY525" s="216" t="s">
        <v>152</v>
      </c>
    </row>
    <row r="526" spans="1:65" s="13" customFormat="1" ht="10.199999999999999">
      <c r="B526" s="207"/>
      <c r="C526" s="208"/>
      <c r="D526" s="188" t="s">
        <v>210</v>
      </c>
      <c r="E526" s="209" t="s">
        <v>31</v>
      </c>
      <c r="F526" s="210" t="s">
        <v>541</v>
      </c>
      <c r="G526" s="208"/>
      <c r="H526" s="209" t="s">
        <v>31</v>
      </c>
      <c r="I526" s="211"/>
      <c r="J526" s="208"/>
      <c r="K526" s="208"/>
      <c r="L526" s="212"/>
      <c r="M526" s="213"/>
      <c r="N526" s="214"/>
      <c r="O526" s="214"/>
      <c r="P526" s="214"/>
      <c r="Q526" s="214"/>
      <c r="R526" s="214"/>
      <c r="S526" s="214"/>
      <c r="T526" s="215"/>
      <c r="AT526" s="216" t="s">
        <v>210</v>
      </c>
      <c r="AU526" s="216" t="s">
        <v>85</v>
      </c>
      <c r="AV526" s="13" t="s">
        <v>83</v>
      </c>
      <c r="AW526" s="13" t="s">
        <v>38</v>
      </c>
      <c r="AX526" s="13" t="s">
        <v>76</v>
      </c>
      <c r="AY526" s="216" t="s">
        <v>152</v>
      </c>
    </row>
    <row r="527" spans="1:65" s="13" customFormat="1" ht="10.199999999999999">
      <c r="B527" s="207"/>
      <c r="C527" s="208"/>
      <c r="D527" s="188" t="s">
        <v>210</v>
      </c>
      <c r="E527" s="209" t="s">
        <v>31</v>
      </c>
      <c r="F527" s="210" t="s">
        <v>542</v>
      </c>
      <c r="G527" s="208"/>
      <c r="H527" s="209" t="s">
        <v>31</v>
      </c>
      <c r="I527" s="211"/>
      <c r="J527" s="208"/>
      <c r="K527" s="208"/>
      <c r="L527" s="212"/>
      <c r="M527" s="213"/>
      <c r="N527" s="214"/>
      <c r="O527" s="214"/>
      <c r="P527" s="214"/>
      <c r="Q527" s="214"/>
      <c r="R527" s="214"/>
      <c r="S527" s="214"/>
      <c r="T527" s="215"/>
      <c r="AT527" s="216" t="s">
        <v>210</v>
      </c>
      <c r="AU527" s="216" t="s">
        <v>85</v>
      </c>
      <c r="AV527" s="13" t="s">
        <v>83</v>
      </c>
      <c r="AW527" s="13" t="s">
        <v>38</v>
      </c>
      <c r="AX527" s="13" t="s">
        <v>76</v>
      </c>
      <c r="AY527" s="216" t="s">
        <v>152</v>
      </c>
    </row>
    <row r="528" spans="1:65" s="13" customFormat="1" ht="10.199999999999999">
      <c r="B528" s="207"/>
      <c r="C528" s="208"/>
      <c r="D528" s="188" t="s">
        <v>210</v>
      </c>
      <c r="E528" s="209" t="s">
        <v>31</v>
      </c>
      <c r="F528" s="210" t="s">
        <v>428</v>
      </c>
      <c r="G528" s="208"/>
      <c r="H528" s="209" t="s">
        <v>31</v>
      </c>
      <c r="I528" s="211"/>
      <c r="J528" s="208"/>
      <c r="K528" s="208"/>
      <c r="L528" s="212"/>
      <c r="M528" s="213"/>
      <c r="N528" s="214"/>
      <c r="O528" s="214"/>
      <c r="P528" s="214"/>
      <c r="Q528" s="214"/>
      <c r="R528" s="214"/>
      <c r="S528" s="214"/>
      <c r="T528" s="215"/>
      <c r="AT528" s="216" t="s">
        <v>210</v>
      </c>
      <c r="AU528" s="216" t="s">
        <v>85</v>
      </c>
      <c r="AV528" s="13" t="s">
        <v>83</v>
      </c>
      <c r="AW528" s="13" t="s">
        <v>38</v>
      </c>
      <c r="AX528" s="13" t="s">
        <v>76</v>
      </c>
      <c r="AY528" s="216" t="s">
        <v>152</v>
      </c>
    </row>
    <row r="529" spans="1:65" s="14" customFormat="1" ht="10.199999999999999">
      <c r="B529" s="217"/>
      <c r="C529" s="218"/>
      <c r="D529" s="188" t="s">
        <v>210</v>
      </c>
      <c r="E529" s="219" t="s">
        <v>31</v>
      </c>
      <c r="F529" s="220" t="s">
        <v>429</v>
      </c>
      <c r="G529" s="218"/>
      <c r="H529" s="221">
        <v>5</v>
      </c>
      <c r="I529" s="222"/>
      <c r="J529" s="218"/>
      <c r="K529" s="218"/>
      <c r="L529" s="223"/>
      <c r="M529" s="224"/>
      <c r="N529" s="225"/>
      <c r="O529" s="225"/>
      <c r="P529" s="225"/>
      <c r="Q529" s="225"/>
      <c r="R529" s="225"/>
      <c r="S529" s="225"/>
      <c r="T529" s="226"/>
      <c r="AT529" s="227" t="s">
        <v>210</v>
      </c>
      <c r="AU529" s="227" t="s">
        <v>85</v>
      </c>
      <c r="AV529" s="14" t="s">
        <v>85</v>
      </c>
      <c r="AW529" s="14" t="s">
        <v>38</v>
      </c>
      <c r="AX529" s="14" t="s">
        <v>76</v>
      </c>
      <c r="AY529" s="227" t="s">
        <v>152</v>
      </c>
    </row>
    <row r="530" spans="1:65" s="15" customFormat="1" ht="10.199999999999999">
      <c r="B530" s="228"/>
      <c r="C530" s="229"/>
      <c r="D530" s="188" t="s">
        <v>210</v>
      </c>
      <c r="E530" s="230" t="s">
        <v>31</v>
      </c>
      <c r="F530" s="231" t="s">
        <v>223</v>
      </c>
      <c r="G530" s="229"/>
      <c r="H530" s="232">
        <v>5</v>
      </c>
      <c r="I530" s="233"/>
      <c r="J530" s="229"/>
      <c r="K530" s="229"/>
      <c r="L530" s="234"/>
      <c r="M530" s="235"/>
      <c r="N530" s="236"/>
      <c r="O530" s="236"/>
      <c r="P530" s="236"/>
      <c r="Q530" s="236"/>
      <c r="R530" s="236"/>
      <c r="S530" s="236"/>
      <c r="T530" s="237"/>
      <c r="AT530" s="238" t="s">
        <v>210</v>
      </c>
      <c r="AU530" s="238" t="s">
        <v>85</v>
      </c>
      <c r="AV530" s="15" t="s">
        <v>157</v>
      </c>
      <c r="AW530" s="15" t="s">
        <v>38</v>
      </c>
      <c r="AX530" s="15" t="s">
        <v>83</v>
      </c>
      <c r="AY530" s="238" t="s">
        <v>152</v>
      </c>
    </row>
    <row r="531" spans="1:65" s="2" customFormat="1" ht="16.5" customHeight="1">
      <c r="A531" s="38"/>
      <c r="B531" s="39"/>
      <c r="C531" s="175" t="s">
        <v>357</v>
      </c>
      <c r="D531" s="175" t="s">
        <v>153</v>
      </c>
      <c r="E531" s="176" t="s">
        <v>557</v>
      </c>
      <c r="F531" s="177" t="s">
        <v>558</v>
      </c>
      <c r="G531" s="178" t="s">
        <v>207</v>
      </c>
      <c r="H531" s="179">
        <v>5</v>
      </c>
      <c r="I531" s="180"/>
      <c r="J531" s="181">
        <f>ROUND(I531*H531,2)</f>
        <v>0</v>
      </c>
      <c r="K531" s="177" t="s">
        <v>31</v>
      </c>
      <c r="L531" s="43"/>
      <c r="M531" s="182" t="s">
        <v>31</v>
      </c>
      <c r="N531" s="183" t="s">
        <v>47</v>
      </c>
      <c r="O531" s="68"/>
      <c r="P531" s="184">
        <f>O531*H531</f>
        <v>0</v>
      </c>
      <c r="Q531" s="184">
        <v>0</v>
      </c>
      <c r="R531" s="184">
        <f>Q531*H531</f>
        <v>0</v>
      </c>
      <c r="S531" s="184">
        <v>0</v>
      </c>
      <c r="T531" s="185">
        <f>S531*H531</f>
        <v>0</v>
      </c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R531" s="186" t="s">
        <v>208</v>
      </c>
      <c r="AT531" s="186" t="s">
        <v>153</v>
      </c>
      <c r="AU531" s="186" t="s">
        <v>85</v>
      </c>
      <c r="AY531" s="20" t="s">
        <v>152</v>
      </c>
      <c r="BE531" s="187">
        <f>IF(N531="základní",J531,0)</f>
        <v>0</v>
      </c>
      <c r="BF531" s="187">
        <f>IF(N531="snížená",J531,0)</f>
        <v>0</v>
      </c>
      <c r="BG531" s="187">
        <f>IF(N531="zákl. přenesená",J531,0)</f>
        <v>0</v>
      </c>
      <c r="BH531" s="187">
        <f>IF(N531="sníž. přenesená",J531,0)</f>
        <v>0</v>
      </c>
      <c r="BI531" s="187">
        <f>IF(N531="nulová",J531,0)</f>
        <v>0</v>
      </c>
      <c r="BJ531" s="20" t="s">
        <v>83</v>
      </c>
      <c r="BK531" s="187">
        <f>ROUND(I531*H531,2)</f>
        <v>0</v>
      </c>
      <c r="BL531" s="20" t="s">
        <v>208</v>
      </c>
      <c r="BM531" s="186" t="s">
        <v>559</v>
      </c>
    </row>
    <row r="532" spans="1:65" s="13" customFormat="1" ht="20.399999999999999">
      <c r="B532" s="207"/>
      <c r="C532" s="208"/>
      <c r="D532" s="188" t="s">
        <v>210</v>
      </c>
      <c r="E532" s="209" t="s">
        <v>31</v>
      </c>
      <c r="F532" s="210" t="s">
        <v>211</v>
      </c>
      <c r="G532" s="208"/>
      <c r="H532" s="209" t="s">
        <v>31</v>
      </c>
      <c r="I532" s="211"/>
      <c r="J532" s="208"/>
      <c r="K532" s="208"/>
      <c r="L532" s="212"/>
      <c r="M532" s="213"/>
      <c r="N532" s="214"/>
      <c r="O532" s="214"/>
      <c r="P532" s="214"/>
      <c r="Q532" s="214"/>
      <c r="R532" s="214"/>
      <c r="S532" s="214"/>
      <c r="T532" s="215"/>
      <c r="AT532" s="216" t="s">
        <v>210</v>
      </c>
      <c r="AU532" s="216" t="s">
        <v>85</v>
      </c>
      <c r="AV532" s="13" t="s">
        <v>83</v>
      </c>
      <c r="AW532" s="13" t="s">
        <v>38</v>
      </c>
      <c r="AX532" s="13" t="s">
        <v>76</v>
      </c>
      <c r="AY532" s="216" t="s">
        <v>152</v>
      </c>
    </row>
    <row r="533" spans="1:65" s="13" customFormat="1" ht="10.199999999999999">
      <c r="B533" s="207"/>
      <c r="C533" s="208"/>
      <c r="D533" s="188" t="s">
        <v>210</v>
      </c>
      <c r="E533" s="209" t="s">
        <v>31</v>
      </c>
      <c r="F533" s="210" t="s">
        <v>212</v>
      </c>
      <c r="G533" s="208"/>
      <c r="H533" s="209" t="s">
        <v>31</v>
      </c>
      <c r="I533" s="211"/>
      <c r="J533" s="208"/>
      <c r="K533" s="208"/>
      <c r="L533" s="212"/>
      <c r="M533" s="213"/>
      <c r="N533" s="214"/>
      <c r="O533" s="214"/>
      <c r="P533" s="214"/>
      <c r="Q533" s="214"/>
      <c r="R533" s="214"/>
      <c r="S533" s="214"/>
      <c r="T533" s="215"/>
      <c r="AT533" s="216" t="s">
        <v>210</v>
      </c>
      <c r="AU533" s="216" t="s">
        <v>85</v>
      </c>
      <c r="AV533" s="13" t="s">
        <v>83</v>
      </c>
      <c r="AW533" s="13" t="s">
        <v>38</v>
      </c>
      <c r="AX533" s="13" t="s">
        <v>76</v>
      </c>
      <c r="AY533" s="216" t="s">
        <v>152</v>
      </c>
    </row>
    <row r="534" spans="1:65" s="13" customFormat="1" ht="10.199999999999999">
      <c r="B534" s="207"/>
      <c r="C534" s="208"/>
      <c r="D534" s="188" t="s">
        <v>210</v>
      </c>
      <c r="E534" s="209" t="s">
        <v>31</v>
      </c>
      <c r="F534" s="210" t="s">
        <v>421</v>
      </c>
      <c r="G534" s="208"/>
      <c r="H534" s="209" t="s">
        <v>31</v>
      </c>
      <c r="I534" s="211"/>
      <c r="J534" s="208"/>
      <c r="K534" s="208"/>
      <c r="L534" s="212"/>
      <c r="M534" s="213"/>
      <c r="N534" s="214"/>
      <c r="O534" s="214"/>
      <c r="P534" s="214"/>
      <c r="Q534" s="214"/>
      <c r="R534" s="214"/>
      <c r="S534" s="214"/>
      <c r="T534" s="215"/>
      <c r="AT534" s="216" t="s">
        <v>210</v>
      </c>
      <c r="AU534" s="216" t="s">
        <v>85</v>
      </c>
      <c r="AV534" s="13" t="s">
        <v>83</v>
      </c>
      <c r="AW534" s="13" t="s">
        <v>38</v>
      </c>
      <c r="AX534" s="13" t="s">
        <v>76</v>
      </c>
      <c r="AY534" s="216" t="s">
        <v>152</v>
      </c>
    </row>
    <row r="535" spans="1:65" s="13" customFormat="1" ht="10.199999999999999">
      <c r="B535" s="207"/>
      <c r="C535" s="208"/>
      <c r="D535" s="188" t="s">
        <v>210</v>
      </c>
      <c r="E535" s="209" t="s">
        <v>31</v>
      </c>
      <c r="F535" s="210" t="s">
        <v>422</v>
      </c>
      <c r="G535" s="208"/>
      <c r="H535" s="209" t="s">
        <v>31</v>
      </c>
      <c r="I535" s="211"/>
      <c r="J535" s="208"/>
      <c r="K535" s="208"/>
      <c r="L535" s="212"/>
      <c r="M535" s="213"/>
      <c r="N535" s="214"/>
      <c r="O535" s="214"/>
      <c r="P535" s="214"/>
      <c r="Q535" s="214"/>
      <c r="R535" s="214"/>
      <c r="S535" s="214"/>
      <c r="T535" s="215"/>
      <c r="AT535" s="216" t="s">
        <v>210</v>
      </c>
      <c r="AU535" s="216" t="s">
        <v>85</v>
      </c>
      <c r="AV535" s="13" t="s">
        <v>83</v>
      </c>
      <c r="AW535" s="13" t="s">
        <v>38</v>
      </c>
      <c r="AX535" s="13" t="s">
        <v>76</v>
      </c>
      <c r="AY535" s="216" t="s">
        <v>152</v>
      </c>
    </row>
    <row r="536" spans="1:65" s="13" customFormat="1" ht="10.199999999999999">
      <c r="B536" s="207"/>
      <c r="C536" s="208"/>
      <c r="D536" s="188" t="s">
        <v>210</v>
      </c>
      <c r="E536" s="209" t="s">
        <v>31</v>
      </c>
      <c r="F536" s="210" t="s">
        <v>423</v>
      </c>
      <c r="G536" s="208"/>
      <c r="H536" s="209" t="s">
        <v>31</v>
      </c>
      <c r="I536" s="211"/>
      <c r="J536" s="208"/>
      <c r="K536" s="208"/>
      <c r="L536" s="212"/>
      <c r="M536" s="213"/>
      <c r="N536" s="214"/>
      <c r="O536" s="214"/>
      <c r="P536" s="214"/>
      <c r="Q536" s="214"/>
      <c r="R536" s="214"/>
      <c r="S536" s="214"/>
      <c r="T536" s="215"/>
      <c r="AT536" s="216" t="s">
        <v>210</v>
      </c>
      <c r="AU536" s="216" t="s">
        <v>85</v>
      </c>
      <c r="AV536" s="13" t="s">
        <v>83</v>
      </c>
      <c r="AW536" s="13" t="s">
        <v>38</v>
      </c>
      <c r="AX536" s="13" t="s">
        <v>76</v>
      </c>
      <c r="AY536" s="216" t="s">
        <v>152</v>
      </c>
    </row>
    <row r="537" spans="1:65" s="13" customFormat="1" ht="10.199999999999999">
      <c r="B537" s="207"/>
      <c r="C537" s="208"/>
      <c r="D537" s="188" t="s">
        <v>210</v>
      </c>
      <c r="E537" s="209" t="s">
        <v>31</v>
      </c>
      <c r="F537" s="210" t="s">
        <v>424</v>
      </c>
      <c r="G537" s="208"/>
      <c r="H537" s="209" t="s">
        <v>31</v>
      </c>
      <c r="I537" s="211"/>
      <c r="J537" s="208"/>
      <c r="K537" s="208"/>
      <c r="L537" s="212"/>
      <c r="M537" s="213"/>
      <c r="N537" s="214"/>
      <c r="O537" s="214"/>
      <c r="P537" s="214"/>
      <c r="Q537" s="214"/>
      <c r="R537" s="214"/>
      <c r="S537" s="214"/>
      <c r="T537" s="215"/>
      <c r="AT537" s="216" t="s">
        <v>210</v>
      </c>
      <c r="AU537" s="216" t="s">
        <v>85</v>
      </c>
      <c r="AV537" s="13" t="s">
        <v>83</v>
      </c>
      <c r="AW537" s="13" t="s">
        <v>38</v>
      </c>
      <c r="AX537" s="13" t="s">
        <v>76</v>
      </c>
      <c r="AY537" s="216" t="s">
        <v>152</v>
      </c>
    </row>
    <row r="538" spans="1:65" s="13" customFormat="1" ht="10.199999999999999">
      <c r="B538" s="207"/>
      <c r="C538" s="208"/>
      <c r="D538" s="188" t="s">
        <v>210</v>
      </c>
      <c r="E538" s="209" t="s">
        <v>31</v>
      </c>
      <c r="F538" s="210" t="s">
        <v>425</v>
      </c>
      <c r="G538" s="208"/>
      <c r="H538" s="209" t="s">
        <v>31</v>
      </c>
      <c r="I538" s="211"/>
      <c r="J538" s="208"/>
      <c r="K538" s="208"/>
      <c r="L538" s="212"/>
      <c r="M538" s="213"/>
      <c r="N538" s="214"/>
      <c r="O538" s="214"/>
      <c r="P538" s="214"/>
      <c r="Q538" s="214"/>
      <c r="R538" s="214"/>
      <c r="S538" s="214"/>
      <c r="T538" s="215"/>
      <c r="AT538" s="216" t="s">
        <v>210</v>
      </c>
      <c r="AU538" s="216" t="s">
        <v>85</v>
      </c>
      <c r="AV538" s="13" t="s">
        <v>83</v>
      </c>
      <c r="AW538" s="13" t="s">
        <v>38</v>
      </c>
      <c r="AX538" s="13" t="s">
        <v>76</v>
      </c>
      <c r="AY538" s="216" t="s">
        <v>152</v>
      </c>
    </row>
    <row r="539" spans="1:65" s="13" customFormat="1" ht="10.199999999999999">
      <c r="B539" s="207"/>
      <c r="C539" s="208"/>
      <c r="D539" s="188" t="s">
        <v>210</v>
      </c>
      <c r="E539" s="209" t="s">
        <v>31</v>
      </c>
      <c r="F539" s="210" t="s">
        <v>426</v>
      </c>
      <c r="G539" s="208"/>
      <c r="H539" s="209" t="s">
        <v>31</v>
      </c>
      <c r="I539" s="211"/>
      <c r="J539" s="208"/>
      <c r="K539" s="208"/>
      <c r="L539" s="212"/>
      <c r="M539" s="213"/>
      <c r="N539" s="214"/>
      <c r="O539" s="214"/>
      <c r="P539" s="214"/>
      <c r="Q539" s="214"/>
      <c r="R539" s="214"/>
      <c r="S539" s="214"/>
      <c r="T539" s="215"/>
      <c r="AT539" s="216" t="s">
        <v>210</v>
      </c>
      <c r="AU539" s="216" t="s">
        <v>85</v>
      </c>
      <c r="AV539" s="13" t="s">
        <v>83</v>
      </c>
      <c r="AW539" s="13" t="s">
        <v>38</v>
      </c>
      <c r="AX539" s="13" t="s">
        <v>76</v>
      </c>
      <c r="AY539" s="216" t="s">
        <v>152</v>
      </c>
    </row>
    <row r="540" spans="1:65" s="13" customFormat="1" ht="10.199999999999999">
      <c r="B540" s="207"/>
      <c r="C540" s="208"/>
      <c r="D540" s="188" t="s">
        <v>210</v>
      </c>
      <c r="E540" s="209" t="s">
        <v>31</v>
      </c>
      <c r="F540" s="210" t="s">
        <v>560</v>
      </c>
      <c r="G540" s="208"/>
      <c r="H540" s="209" t="s">
        <v>31</v>
      </c>
      <c r="I540" s="211"/>
      <c r="J540" s="208"/>
      <c r="K540" s="208"/>
      <c r="L540" s="212"/>
      <c r="M540" s="213"/>
      <c r="N540" s="214"/>
      <c r="O540" s="214"/>
      <c r="P540" s="214"/>
      <c r="Q540" s="214"/>
      <c r="R540" s="214"/>
      <c r="S540" s="214"/>
      <c r="T540" s="215"/>
      <c r="AT540" s="216" t="s">
        <v>210</v>
      </c>
      <c r="AU540" s="216" t="s">
        <v>85</v>
      </c>
      <c r="AV540" s="13" t="s">
        <v>83</v>
      </c>
      <c r="AW540" s="13" t="s">
        <v>38</v>
      </c>
      <c r="AX540" s="13" t="s">
        <v>76</v>
      </c>
      <c r="AY540" s="216" t="s">
        <v>152</v>
      </c>
    </row>
    <row r="541" spans="1:65" s="13" customFormat="1" ht="10.199999999999999">
      <c r="B541" s="207"/>
      <c r="C541" s="208"/>
      <c r="D541" s="188" t="s">
        <v>210</v>
      </c>
      <c r="E541" s="209" t="s">
        <v>31</v>
      </c>
      <c r="F541" s="210" t="s">
        <v>561</v>
      </c>
      <c r="G541" s="208"/>
      <c r="H541" s="209" t="s">
        <v>31</v>
      </c>
      <c r="I541" s="211"/>
      <c r="J541" s="208"/>
      <c r="K541" s="208"/>
      <c r="L541" s="212"/>
      <c r="M541" s="213"/>
      <c r="N541" s="214"/>
      <c r="O541" s="214"/>
      <c r="P541" s="214"/>
      <c r="Q541" s="214"/>
      <c r="R541" s="214"/>
      <c r="S541" s="214"/>
      <c r="T541" s="215"/>
      <c r="AT541" s="216" t="s">
        <v>210</v>
      </c>
      <c r="AU541" s="216" t="s">
        <v>85</v>
      </c>
      <c r="AV541" s="13" t="s">
        <v>83</v>
      </c>
      <c r="AW541" s="13" t="s">
        <v>38</v>
      </c>
      <c r="AX541" s="13" t="s">
        <v>76</v>
      </c>
      <c r="AY541" s="216" t="s">
        <v>152</v>
      </c>
    </row>
    <row r="542" spans="1:65" s="13" customFormat="1" ht="10.199999999999999">
      <c r="B542" s="207"/>
      <c r="C542" s="208"/>
      <c r="D542" s="188" t="s">
        <v>210</v>
      </c>
      <c r="E542" s="209" t="s">
        <v>31</v>
      </c>
      <c r="F542" s="210" t="s">
        <v>541</v>
      </c>
      <c r="G542" s="208"/>
      <c r="H542" s="209" t="s">
        <v>31</v>
      </c>
      <c r="I542" s="211"/>
      <c r="J542" s="208"/>
      <c r="K542" s="208"/>
      <c r="L542" s="212"/>
      <c r="M542" s="213"/>
      <c r="N542" s="214"/>
      <c r="O542" s="214"/>
      <c r="P542" s="214"/>
      <c r="Q542" s="214"/>
      <c r="R542" s="214"/>
      <c r="S542" s="214"/>
      <c r="T542" s="215"/>
      <c r="AT542" s="216" t="s">
        <v>210</v>
      </c>
      <c r="AU542" s="216" t="s">
        <v>85</v>
      </c>
      <c r="AV542" s="13" t="s">
        <v>83</v>
      </c>
      <c r="AW542" s="13" t="s">
        <v>38</v>
      </c>
      <c r="AX542" s="13" t="s">
        <v>76</v>
      </c>
      <c r="AY542" s="216" t="s">
        <v>152</v>
      </c>
    </row>
    <row r="543" spans="1:65" s="13" customFormat="1" ht="10.199999999999999">
      <c r="B543" s="207"/>
      <c r="C543" s="208"/>
      <c r="D543" s="188" t="s">
        <v>210</v>
      </c>
      <c r="E543" s="209" t="s">
        <v>31</v>
      </c>
      <c r="F543" s="210" t="s">
        <v>542</v>
      </c>
      <c r="G543" s="208"/>
      <c r="H543" s="209" t="s">
        <v>31</v>
      </c>
      <c r="I543" s="211"/>
      <c r="J543" s="208"/>
      <c r="K543" s="208"/>
      <c r="L543" s="212"/>
      <c r="M543" s="213"/>
      <c r="N543" s="214"/>
      <c r="O543" s="214"/>
      <c r="P543" s="214"/>
      <c r="Q543" s="214"/>
      <c r="R543" s="214"/>
      <c r="S543" s="214"/>
      <c r="T543" s="215"/>
      <c r="AT543" s="216" t="s">
        <v>210</v>
      </c>
      <c r="AU543" s="216" t="s">
        <v>85</v>
      </c>
      <c r="AV543" s="13" t="s">
        <v>83</v>
      </c>
      <c r="AW543" s="13" t="s">
        <v>38</v>
      </c>
      <c r="AX543" s="13" t="s">
        <v>76</v>
      </c>
      <c r="AY543" s="216" t="s">
        <v>152</v>
      </c>
    </row>
    <row r="544" spans="1:65" s="13" customFormat="1" ht="10.199999999999999">
      <c r="B544" s="207"/>
      <c r="C544" s="208"/>
      <c r="D544" s="188" t="s">
        <v>210</v>
      </c>
      <c r="E544" s="209" t="s">
        <v>31</v>
      </c>
      <c r="F544" s="210" t="s">
        <v>428</v>
      </c>
      <c r="G544" s="208"/>
      <c r="H544" s="209" t="s">
        <v>31</v>
      </c>
      <c r="I544" s="211"/>
      <c r="J544" s="208"/>
      <c r="K544" s="208"/>
      <c r="L544" s="212"/>
      <c r="M544" s="213"/>
      <c r="N544" s="214"/>
      <c r="O544" s="214"/>
      <c r="P544" s="214"/>
      <c r="Q544" s="214"/>
      <c r="R544" s="214"/>
      <c r="S544" s="214"/>
      <c r="T544" s="215"/>
      <c r="AT544" s="216" t="s">
        <v>210</v>
      </c>
      <c r="AU544" s="216" t="s">
        <v>85</v>
      </c>
      <c r="AV544" s="13" t="s">
        <v>83</v>
      </c>
      <c r="AW544" s="13" t="s">
        <v>38</v>
      </c>
      <c r="AX544" s="13" t="s">
        <v>76</v>
      </c>
      <c r="AY544" s="216" t="s">
        <v>152</v>
      </c>
    </row>
    <row r="545" spans="1:65" s="14" customFormat="1" ht="10.199999999999999">
      <c r="B545" s="217"/>
      <c r="C545" s="218"/>
      <c r="D545" s="188" t="s">
        <v>210</v>
      </c>
      <c r="E545" s="219" t="s">
        <v>31</v>
      </c>
      <c r="F545" s="220" t="s">
        <v>429</v>
      </c>
      <c r="G545" s="218"/>
      <c r="H545" s="221">
        <v>5</v>
      </c>
      <c r="I545" s="222"/>
      <c r="J545" s="218"/>
      <c r="K545" s="218"/>
      <c r="L545" s="223"/>
      <c r="M545" s="224"/>
      <c r="N545" s="225"/>
      <c r="O545" s="225"/>
      <c r="P545" s="225"/>
      <c r="Q545" s="225"/>
      <c r="R545" s="225"/>
      <c r="S545" s="225"/>
      <c r="T545" s="226"/>
      <c r="AT545" s="227" t="s">
        <v>210</v>
      </c>
      <c r="AU545" s="227" t="s">
        <v>85</v>
      </c>
      <c r="AV545" s="14" t="s">
        <v>85</v>
      </c>
      <c r="AW545" s="14" t="s">
        <v>38</v>
      </c>
      <c r="AX545" s="14" t="s">
        <v>76</v>
      </c>
      <c r="AY545" s="227" t="s">
        <v>152</v>
      </c>
    </row>
    <row r="546" spans="1:65" s="15" customFormat="1" ht="10.199999999999999">
      <c r="B546" s="228"/>
      <c r="C546" s="229"/>
      <c r="D546" s="188" t="s">
        <v>210</v>
      </c>
      <c r="E546" s="230" t="s">
        <v>31</v>
      </c>
      <c r="F546" s="231" t="s">
        <v>223</v>
      </c>
      <c r="G546" s="229"/>
      <c r="H546" s="232">
        <v>5</v>
      </c>
      <c r="I546" s="233"/>
      <c r="J546" s="229"/>
      <c r="K546" s="229"/>
      <c r="L546" s="234"/>
      <c r="M546" s="235"/>
      <c r="N546" s="236"/>
      <c r="O546" s="236"/>
      <c r="P546" s="236"/>
      <c r="Q546" s="236"/>
      <c r="R546" s="236"/>
      <c r="S546" s="236"/>
      <c r="T546" s="237"/>
      <c r="AT546" s="238" t="s">
        <v>210</v>
      </c>
      <c r="AU546" s="238" t="s">
        <v>85</v>
      </c>
      <c r="AV546" s="15" t="s">
        <v>157</v>
      </c>
      <c r="AW546" s="15" t="s">
        <v>38</v>
      </c>
      <c r="AX546" s="15" t="s">
        <v>83</v>
      </c>
      <c r="AY546" s="238" t="s">
        <v>152</v>
      </c>
    </row>
    <row r="547" spans="1:65" s="2" customFormat="1" ht="16.5" customHeight="1">
      <c r="A547" s="38"/>
      <c r="B547" s="39"/>
      <c r="C547" s="239" t="s">
        <v>364</v>
      </c>
      <c r="D547" s="239" t="s">
        <v>224</v>
      </c>
      <c r="E547" s="240" t="s">
        <v>562</v>
      </c>
      <c r="F547" s="241" t="s">
        <v>563</v>
      </c>
      <c r="G547" s="242" t="s">
        <v>207</v>
      </c>
      <c r="H547" s="243">
        <v>5</v>
      </c>
      <c r="I547" s="244"/>
      <c r="J547" s="245">
        <f>ROUND(I547*H547,2)</f>
        <v>0</v>
      </c>
      <c r="K547" s="241" t="s">
        <v>31</v>
      </c>
      <c r="L547" s="246"/>
      <c r="M547" s="247" t="s">
        <v>31</v>
      </c>
      <c r="N547" s="248" t="s">
        <v>47</v>
      </c>
      <c r="O547" s="68"/>
      <c r="P547" s="184">
        <f>O547*H547</f>
        <v>0</v>
      </c>
      <c r="Q547" s="184">
        <v>0</v>
      </c>
      <c r="R547" s="184">
        <f>Q547*H547</f>
        <v>0</v>
      </c>
      <c r="S547" s="184">
        <v>0</v>
      </c>
      <c r="T547" s="185">
        <f>S547*H547</f>
        <v>0</v>
      </c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R547" s="186" t="s">
        <v>227</v>
      </c>
      <c r="AT547" s="186" t="s">
        <v>224</v>
      </c>
      <c r="AU547" s="186" t="s">
        <v>85</v>
      </c>
      <c r="AY547" s="20" t="s">
        <v>152</v>
      </c>
      <c r="BE547" s="187">
        <f>IF(N547="základní",J547,0)</f>
        <v>0</v>
      </c>
      <c r="BF547" s="187">
        <f>IF(N547="snížená",J547,0)</f>
        <v>0</v>
      </c>
      <c r="BG547" s="187">
        <f>IF(N547="zákl. přenesená",J547,0)</f>
        <v>0</v>
      </c>
      <c r="BH547" s="187">
        <f>IF(N547="sníž. přenesená",J547,0)</f>
        <v>0</v>
      </c>
      <c r="BI547" s="187">
        <f>IF(N547="nulová",J547,0)</f>
        <v>0</v>
      </c>
      <c r="BJ547" s="20" t="s">
        <v>83</v>
      </c>
      <c r="BK547" s="187">
        <f>ROUND(I547*H547,2)</f>
        <v>0</v>
      </c>
      <c r="BL547" s="20" t="s">
        <v>208</v>
      </c>
      <c r="BM547" s="186" t="s">
        <v>564</v>
      </c>
    </row>
    <row r="548" spans="1:65" s="13" customFormat="1" ht="20.399999999999999">
      <c r="B548" s="207"/>
      <c r="C548" s="208"/>
      <c r="D548" s="188" t="s">
        <v>210</v>
      </c>
      <c r="E548" s="209" t="s">
        <v>31</v>
      </c>
      <c r="F548" s="210" t="s">
        <v>211</v>
      </c>
      <c r="G548" s="208"/>
      <c r="H548" s="209" t="s">
        <v>31</v>
      </c>
      <c r="I548" s="211"/>
      <c r="J548" s="208"/>
      <c r="K548" s="208"/>
      <c r="L548" s="212"/>
      <c r="M548" s="213"/>
      <c r="N548" s="214"/>
      <c r="O548" s="214"/>
      <c r="P548" s="214"/>
      <c r="Q548" s="214"/>
      <c r="R548" s="214"/>
      <c r="S548" s="214"/>
      <c r="T548" s="215"/>
      <c r="AT548" s="216" t="s">
        <v>210</v>
      </c>
      <c r="AU548" s="216" t="s">
        <v>85</v>
      </c>
      <c r="AV548" s="13" t="s">
        <v>83</v>
      </c>
      <c r="AW548" s="13" t="s">
        <v>38</v>
      </c>
      <c r="AX548" s="13" t="s">
        <v>76</v>
      </c>
      <c r="AY548" s="216" t="s">
        <v>152</v>
      </c>
    </row>
    <row r="549" spans="1:65" s="13" customFormat="1" ht="10.199999999999999">
      <c r="B549" s="207"/>
      <c r="C549" s="208"/>
      <c r="D549" s="188" t="s">
        <v>210</v>
      </c>
      <c r="E549" s="209" t="s">
        <v>31</v>
      </c>
      <c r="F549" s="210" t="s">
        <v>212</v>
      </c>
      <c r="G549" s="208"/>
      <c r="H549" s="209" t="s">
        <v>31</v>
      </c>
      <c r="I549" s="211"/>
      <c r="J549" s="208"/>
      <c r="K549" s="208"/>
      <c r="L549" s="212"/>
      <c r="M549" s="213"/>
      <c r="N549" s="214"/>
      <c r="O549" s="214"/>
      <c r="P549" s="214"/>
      <c r="Q549" s="214"/>
      <c r="R549" s="214"/>
      <c r="S549" s="214"/>
      <c r="T549" s="215"/>
      <c r="AT549" s="216" t="s">
        <v>210</v>
      </c>
      <c r="AU549" s="216" t="s">
        <v>85</v>
      </c>
      <c r="AV549" s="13" t="s">
        <v>83</v>
      </c>
      <c r="AW549" s="13" t="s">
        <v>38</v>
      </c>
      <c r="AX549" s="13" t="s">
        <v>76</v>
      </c>
      <c r="AY549" s="216" t="s">
        <v>152</v>
      </c>
    </row>
    <row r="550" spans="1:65" s="13" customFormat="1" ht="10.199999999999999">
      <c r="B550" s="207"/>
      <c r="C550" s="208"/>
      <c r="D550" s="188" t="s">
        <v>210</v>
      </c>
      <c r="E550" s="209" t="s">
        <v>31</v>
      </c>
      <c r="F550" s="210" t="s">
        <v>421</v>
      </c>
      <c r="G550" s="208"/>
      <c r="H550" s="209" t="s">
        <v>31</v>
      </c>
      <c r="I550" s="211"/>
      <c r="J550" s="208"/>
      <c r="K550" s="208"/>
      <c r="L550" s="212"/>
      <c r="M550" s="213"/>
      <c r="N550" s="214"/>
      <c r="O550" s="214"/>
      <c r="P550" s="214"/>
      <c r="Q550" s="214"/>
      <c r="R550" s="214"/>
      <c r="S550" s="214"/>
      <c r="T550" s="215"/>
      <c r="AT550" s="216" t="s">
        <v>210</v>
      </c>
      <c r="AU550" s="216" t="s">
        <v>85</v>
      </c>
      <c r="AV550" s="13" t="s">
        <v>83</v>
      </c>
      <c r="AW550" s="13" t="s">
        <v>38</v>
      </c>
      <c r="AX550" s="13" t="s">
        <v>76</v>
      </c>
      <c r="AY550" s="216" t="s">
        <v>152</v>
      </c>
    </row>
    <row r="551" spans="1:65" s="13" customFormat="1" ht="10.199999999999999">
      <c r="B551" s="207"/>
      <c r="C551" s="208"/>
      <c r="D551" s="188" t="s">
        <v>210</v>
      </c>
      <c r="E551" s="209" t="s">
        <v>31</v>
      </c>
      <c r="F551" s="210" t="s">
        <v>422</v>
      </c>
      <c r="G551" s="208"/>
      <c r="H551" s="209" t="s">
        <v>31</v>
      </c>
      <c r="I551" s="211"/>
      <c r="J551" s="208"/>
      <c r="K551" s="208"/>
      <c r="L551" s="212"/>
      <c r="M551" s="213"/>
      <c r="N551" s="214"/>
      <c r="O551" s="214"/>
      <c r="P551" s="214"/>
      <c r="Q551" s="214"/>
      <c r="R551" s="214"/>
      <c r="S551" s="214"/>
      <c r="T551" s="215"/>
      <c r="AT551" s="216" t="s">
        <v>210</v>
      </c>
      <c r="AU551" s="216" t="s">
        <v>85</v>
      </c>
      <c r="AV551" s="13" t="s">
        <v>83</v>
      </c>
      <c r="AW551" s="13" t="s">
        <v>38</v>
      </c>
      <c r="AX551" s="13" t="s">
        <v>76</v>
      </c>
      <c r="AY551" s="216" t="s">
        <v>152</v>
      </c>
    </row>
    <row r="552" spans="1:65" s="13" customFormat="1" ht="10.199999999999999">
      <c r="B552" s="207"/>
      <c r="C552" s="208"/>
      <c r="D552" s="188" t="s">
        <v>210</v>
      </c>
      <c r="E552" s="209" t="s">
        <v>31</v>
      </c>
      <c r="F552" s="210" t="s">
        <v>423</v>
      </c>
      <c r="G552" s="208"/>
      <c r="H552" s="209" t="s">
        <v>31</v>
      </c>
      <c r="I552" s="211"/>
      <c r="J552" s="208"/>
      <c r="K552" s="208"/>
      <c r="L552" s="212"/>
      <c r="M552" s="213"/>
      <c r="N552" s="214"/>
      <c r="O552" s="214"/>
      <c r="P552" s="214"/>
      <c r="Q552" s="214"/>
      <c r="R552" s="214"/>
      <c r="S552" s="214"/>
      <c r="T552" s="215"/>
      <c r="AT552" s="216" t="s">
        <v>210</v>
      </c>
      <c r="AU552" s="216" t="s">
        <v>85</v>
      </c>
      <c r="AV552" s="13" t="s">
        <v>83</v>
      </c>
      <c r="AW552" s="13" t="s">
        <v>38</v>
      </c>
      <c r="AX552" s="13" t="s">
        <v>76</v>
      </c>
      <c r="AY552" s="216" t="s">
        <v>152</v>
      </c>
    </row>
    <row r="553" spans="1:65" s="13" customFormat="1" ht="10.199999999999999">
      <c r="B553" s="207"/>
      <c r="C553" s="208"/>
      <c r="D553" s="188" t="s">
        <v>210</v>
      </c>
      <c r="E553" s="209" t="s">
        <v>31</v>
      </c>
      <c r="F553" s="210" t="s">
        <v>424</v>
      </c>
      <c r="G553" s="208"/>
      <c r="H553" s="209" t="s">
        <v>31</v>
      </c>
      <c r="I553" s="211"/>
      <c r="J553" s="208"/>
      <c r="K553" s="208"/>
      <c r="L553" s="212"/>
      <c r="M553" s="213"/>
      <c r="N553" s="214"/>
      <c r="O553" s="214"/>
      <c r="P553" s="214"/>
      <c r="Q553" s="214"/>
      <c r="R553" s="214"/>
      <c r="S553" s="214"/>
      <c r="T553" s="215"/>
      <c r="AT553" s="216" t="s">
        <v>210</v>
      </c>
      <c r="AU553" s="216" t="s">
        <v>85</v>
      </c>
      <c r="AV553" s="13" t="s">
        <v>83</v>
      </c>
      <c r="AW553" s="13" t="s">
        <v>38</v>
      </c>
      <c r="AX553" s="13" t="s">
        <v>76</v>
      </c>
      <c r="AY553" s="216" t="s">
        <v>152</v>
      </c>
    </row>
    <row r="554" spans="1:65" s="13" customFormat="1" ht="10.199999999999999">
      <c r="B554" s="207"/>
      <c r="C554" s="208"/>
      <c r="D554" s="188" t="s">
        <v>210</v>
      </c>
      <c r="E554" s="209" t="s">
        <v>31</v>
      </c>
      <c r="F554" s="210" t="s">
        <v>425</v>
      </c>
      <c r="G554" s="208"/>
      <c r="H554" s="209" t="s">
        <v>31</v>
      </c>
      <c r="I554" s="211"/>
      <c r="J554" s="208"/>
      <c r="K554" s="208"/>
      <c r="L554" s="212"/>
      <c r="M554" s="213"/>
      <c r="N554" s="214"/>
      <c r="O554" s="214"/>
      <c r="P554" s="214"/>
      <c r="Q554" s="214"/>
      <c r="R554" s="214"/>
      <c r="S554" s="214"/>
      <c r="T554" s="215"/>
      <c r="AT554" s="216" t="s">
        <v>210</v>
      </c>
      <c r="AU554" s="216" t="s">
        <v>85</v>
      </c>
      <c r="AV554" s="13" t="s">
        <v>83</v>
      </c>
      <c r="AW554" s="13" t="s">
        <v>38</v>
      </c>
      <c r="AX554" s="13" t="s">
        <v>76</v>
      </c>
      <c r="AY554" s="216" t="s">
        <v>152</v>
      </c>
    </row>
    <row r="555" spans="1:65" s="13" customFormat="1" ht="10.199999999999999">
      <c r="B555" s="207"/>
      <c r="C555" s="208"/>
      <c r="D555" s="188" t="s">
        <v>210</v>
      </c>
      <c r="E555" s="209" t="s">
        <v>31</v>
      </c>
      <c r="F555" s="210" t="s">
        <v>433</v>
      </c>
      <c r="G555" s="208"/>
      <c r="H555" s="209" t="s">
        <v>31</v>
      </c>
      <c r="I555" s="211"/>
      <c r="J555" s="208"/>
      <c r="K555" s="208"/>
      <c r="L555" s="212"/>
      <c r="M555" s="213"/>
      <c r="N555" s="214"/>
      <c r="O555" s="214"/>
      <c r="P555" s="214"/>
      <c r="Q555" s="214"/>
      <c r="R555" s="214"/>
      <c r="S555" s="214"/>
      <c r="T555" s="215"/>
      <c r="AT555" s="216" t="s">
        <v>210</v>
      </c>
      <c r="AU555" s="216" t="s">
        <v>85</v>
      </c>
      <c r="AV555" s="13" t="s">
        <v>83</v>
      </c>
      <c r="AW555" s="13" t="s">
        <v>38</v>
      </c>
      <c r="AX555" s="13" t="s">
        <v>76</v>
      </c>
      <c r="AY555" s="216" t="s">
        <v>152</v>
      </c>
    </row>
    <row r="556" spans="1:65" s="13" customFormat="1" ht="10.199999999999999">
      <c r="B556" s="207"/>
      <c r="C556" s="208"/>
      <c r="D556" s="188" t="s">
        <v>210</v>
      </c>
      <c r="E556" s="209" t="s">
        <v>31</v>
      </c>
      <c r="F556" s="210" t="s">
        <v>560</v>
      </c>
      <c r="G556" s="208"/>
      <c r="H556" s="209" t="s">
        <v>31</v>
      </c>
      <c r="I556" s="211"/>
      <c r="J556" s="208"/>
      <c r="K556" s="208"/>
      <c r="L556" s="212"/>
      <c r="M556" s="213"/>
      <c r="N556" s="214"/>
      <c r="O556" s="214"/>
      <c r="P556" s="214"/>
      <c r="Q556" s="214"/>
      <c r="R556" s="214"/>
      <c r="S556" s="214"/>
      <c r="T556" s="215"/>
      <c r="AT556" s="216" t="s">
        <v>210</v>
      </c>
      <c r="AU556" s="216" t="s">
        <v>85</v>
      </c>
      <c r="AV556" s="13" t="s">
        <v>83</v>
      </c>
      <c r="AW556" s="13" t="s">
        <v>38</v>
      </c>
      <c r="AX556" s="13" t="s">
        <v>76</v>
      </c>
      <c r="AY556" s="216" t="s">
        <v>152</v>
      </c>
    </row>
    <row r="557" spans="1:65" s="13" customFormat="1" ht="10.199999999999999">
      <c r="B557" s="207"/>
      <c r="C557" s="208"/>
      <c r="D557" s="188" t="s">
        <v>210</v>
      </c>
      <c r="E557" s="209" t="s">
        <v>31</v>
      </c>
      <c r="F557" s="210" t="s">
        <v>561</v>
      </c>
      <c r="G557" s="208"/>
      <c r="H557" s="209" t="s">
        <v>31</v>
      </c>
      <c r="I557" s="211"/>
      <c r="J557" s="208"/>
      <c r="K557" s="208"/>
      <c r="L557" s="212"/>
      <c r="M557" s="213"/>
      <c r="N557" s="214"/>
      <c r="O557" s="214"/>
      <c r="P557" s="214"/>
      <c r="Q557" s="214"/>
      <c r="R557" s="214"/>
      <c r="S557" s="214"/>
      <c r="T557" s="215"/>
      <c r="AT557" s="216" t="s">
        <v>210</v>
      </c>
      <c r="AU557" s="216" t="s">
        <v>85</v>
      </c>
      <c r="AV557" s="13" t="s">
        <v>83</v>
      </c>
      <c r="AW557" s="13" t="s">
        <v>38</v>
      </c>
      <c r="AX557" s="13" t="s">
        <v>76</v>
      </c>
      <c r="AY557" s="216" t="s">
        <v>152</v>
      </c>
    </row>
    <row r="558" spans="1:65" s="13" customFormat="1" ht="10.199999999999999">
      <c r="B558" s="207"/>
      <c r="C558" s="208"/>
      <c r="D558" s="188" t="s">
        <v>210</v>
      </c>
      <c r="E558" s="209" t="s">
        <v>31</v>
      </c>
      <c r="F558" s="210" t="s">
        <v>541</v>
      </c>
      <c r="G558" s="208"/>
      <c r="H558" s="209" t="s">
        <v>31</v>
      </c>
      <c r="I558" s="211"/>
      <c r="J558" s="208"/>
      <c r="K558" s="208"/>
      <c r="L558" s="212"/>
      <c r="M558" s="213"/>
      <c r="N558" s="214"/>
      <c r="O558" s="214"/>
      <c r="P558" s="214"/>
      <c r="Q558" s="214"/>
      <c r="R558" s="214"/>
      <c r="S558" s="214"/>
      <c r="T558" s="215"/>
      <c r="AT558" s="216" t="s">
        <v>210</v>
      </c>
      <c r="AU558" s="216" t="s">
        <v>85</v>
      </c>
      <c r="AV558" s="13" t="s">
        <v>83</v>
      </c>
      <c r="AW558" s="13" t="s">
        <v>38</v>
      </c>
      <c r="AX558" s="13" t="s">
        <v>76</v>
      </c>
      <c r="AY558" s="216" t="s">
        <v>152</v>
      </c>
    </row>
    <row r="559" spans="1:65" s="13" customFormat="1" ht="10.199999999999999">
      <c r="B559" s="207"/>
      <c r="C559" s="208"/>
      <c r="D559" s="188" t="s">
        <v>210</v>
      </c>
      <c r="E559" s="209" t="s">
        <v>31</v>
      </c>
      <c r="F559" s="210" t="s">
        <v>542</v>
      </c>
      <c r="G559" s="208"/>
      <c r="H559" s="209" t="s">
        <v>31</v>
      </c>
      <c r="I559" s="211"/>
      <c r="J559" s="208"/>
      <c r="K559" s="208"/>
      <c r="L559" s="212"/>
      <c r="M559" s="213"/>
      <c r="N559" s="214"/>
      <c r="O559" s="214"/>
      <c r="P559" s="214"/>
      <c r="Q559" s="214"/>
      <c r="R559" s="214"/>
      <c r="S559" s="214"/>
      <c r="T559" s="215"/>
      <c r="AT559" s="216" t="s">
        <v>210</v>
      </c>
      <c r="AU559" s="216" t="s">
        <v>85</v>
      </c>
      <c r="AV559" s="13" t="s">
        <v>83</v>
      </c>
      <c r="AW559" s="13" t="s">
        <v>38</v>
      </c>
      <c r="AX559" s="13" t="s">
        <v>76</v>
      </c>
      <c r="AY559" s="216" t="s">
        <v>152</v>
      </c>
    </row>
    <row r="560" spans="1:65" s="13" customFormat="1" ht="10.199999999999999">
      <c r="B560" s="207"/>
      <c r="C560" s="208"/>
      <c r="D560" s="188" t="s">
        <v>210</v>
      </c>
      <c r="E560" s="209" t="s">
        <v>31</v>
      </c>
      <c r="F560" s="210" t="s">
        <v>428</v>
      </c>
      <c r="G560" s="208"/>
      <c r="H560" s="209" t="s">
        <v>31</v>
      </c>
      <c r="I560" s="211"/>
      <c r="J560" s="208"/>
      <c r="K560" s="208"/>
      <c r="L560" s="212"/>
      <c r="M560" s="213"/>
      <c r="N560" s="214"/>
      <c r="O560" s="214"/>
      <c r="P560" s="214"/>
      <c r="Q560" s="214"/>
      <c r="R560" s="214"/>
      <c r="S560" s="214"/>
      <c r="T560" s="215"/>
      <c r="AT560" s="216" t="s">
        <v>210</v>
      </c>
      <c r="AU560" s="216" t="s">
        <v>85</v>
      </c>
      <c r="AV560" s="13" t="s">
        <v>83</v>
      </c>
      <c r="AW560" s="13" t="s">
        <v>38</v>
      </c>
      <c r="AX560" s="13" t="s">
        <v>76</v>
      </c>
      <c r="AY560" s="216" t="s">
        <v>152</v>
      </c>
    </row>
    <row r="561" spans="1:65" s="14" customFormat="1" ht="10.199999999999999">
      <c r="B561" s="217"/>
      <c r="C561" s="218"/>
      <c r="D561" s="188" t="s">
        <v>210</v>
      </c>
      <c r="E561" s="219" t="s">
        <v>31</v>
      </c>
      <c r="F561" s="220" t="s">
        <v>429</v>
      </c>
      <c r="G561" s="218"/>
      <c r="H561" s="221">
        <v>5</v>
      </c>
      <c r="I561" s="222"/>
      <c r="J561" s="218"/>
      <c r="K561" s="218"/>
      <c r="L561" s="223"/>
      <c r="M561" s="224"/>
      <c r="N561" s="225"/>
      <c r="O561" s="225"/>
      <c r="P561" s="225"/>
      <c r="Q561" s="225"/>
      <c r="R561" s="225"/>
      <c r="S561" s="225"/>
      <c r="T561" s="226"/>
      <c r="AT561" s="227" t="s">
        <v>210</v>
      </c>
      <c r="AU561" s="227" t="s">
        <v>85</v>
      </c>
      <c r="AV561" s="14" t="s">
        <v>85</v>
      </c>
      <c r="AW561" s="14" t="s">
        <v>38</v>
      </c>
      <c r="AX561" s="14" t="s">
        <v>76</v>
      </c>
      <c r="AY561" s="227" t="s">
        <v>152</v>
      </c>
    </row>
    <row r="562" spans="1:65" s="15" customFormat="1" ht="10.199999999999999">
      <c r="B562" s="228"/>
      <c r="C562" s="229"/>
      <c r="D562" s="188" t="s">
        <v>210</v>
      </c>
      <c r="E562" s="230" t="s">
        <v>31</v>
      </c>
      <c r="F562" s="231" t="s">
        <v>223</v>
      </c>
      <c r="G562" s="229"/>
      <c r="H562" s="232">
        <v>5</v>
      </c>
      <c r="I562" s="233"/>
      <c r="J562" s="229"/>
      <c r="K562" s="229"/>
      <c r="L562" s="234"/>
      <c r="M562" s="235"/>
      <c r="N562" s="236"/>
      <c r="O562" s="236"/>
      <c r="P562" s="236"/>
      <c r="Q562" s="236"/>
      <c r="R562" s="236"/>
      <c r="S562" s="236"/>
      <c r="T562" s="237"/>
      <c r="AT562" s="238" t="s">
        <v>210</v>
      </c>
      <c r="AU562" s="238" t="s">
        <v>85</v>
      </c>
      <c r="AV562" s="15" t="s">
        <v>157</v>
      </c>
      <c r="AW562" s="15" t="s">
        <v>38</v>
      </c>
      <c r="AX562" s="15" t="s">
        <v>83</v>
      </c>
      <c r="AY562" s="238" t="s">
        <v>152</v>
      </c>
    </row>
    <row r="563" spans="1:65" s="2" customFormat="1" ht="24.15" customHeight="1">
      <c r="A563" s="38"/>
      <c r="B563" s="39"/>
      <c r="C563" s="175" t="s">
        <v>370</v>
      </c>
      <c r="D563" s="175" t="s">
        <v>153</v>
      </c>
      <c r="E563" s="176" t="s">
        <v>358</v>
      </c>
      <c r="F563" s="177" t="s">
        <v>359</v>
      </c>
      <c r="G563" s="178" t="s">
        <v>360</v>
      </c>
      <c r="H563" s="179">
        <v>1.2999999999999999E-2</v>
      </c>
      <c r="I563" s="180"/>
      <c r="J563" s="181">
        <f>ROUND(I563*H563,2)</f>
        <v>0</v>
      </c>
      <c r="K563" s="177" t="s">
        <v>31</v>
      </c>
      <c r="L563" s="43"/>
      <c r="M563" s="182" t="s">
        <v>31</v>
      </c>
      <c r="N563" s="183" t="s">
        <v>47</v>
      </c>
      <c r="O563" s="68"/>
      <c r="P563" s="184">
        <f>O563*H563</f>
        <v>0</v>
      </c>
      <c r="Q563" s="184">
        <v>0</v>
      </c>
      <c r="R563" s="184">
        <f>Q563*H563</f>
        <v>0</v>
      </c>
      <c r="S563" s="184">
        <v>0</v>
      </c>
      <c r="T563" s="185">
        <f>S563*H563</f>
        <v>0</v>
      </c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R563" s="186" t="s">
        <v>208</v>
      </c>
      <c r="AT563" s="186" t="s">
        <v>153</v>
      </c>
      <c r="AU563" s="186" t="s">
        <v>85</v>
      </c>
      <c r="AY563" s="20" t="s">
        <v>152</v>
      </c>
      <c r="BE563" s="187">
        <f>IF(N563="základní",J563,0)</f>
        <v>0</v>
      </c>
      <c r="BF563" s="187">
        <f>IF(N563="snížená",J563,0)</f>
        <v>0</v>
      </c>
      <c r="BG563" s="187">
        <f>IF(N563="zákl. přenesená",J563,0)</f>
        <v>0</v>
      </c>
      <c r="BH563" s="187">
        <f>IF(N563="sníž. přenesená",J563,0)</f>
        <v>0</v>
      </c>
      <c r="BI563" s="187">
        <f>IF(N563="nulová",J563,0)</f>
        <v>0</v>
      </c>
      <c r="BJ563" s="20" t="s">
        <v>83</v>
      </c>
      <c r="BK563" s="187">
        <f>ROUND(I563*H563,2)</f>
        <v>0</v>
      </c>
      <c r="BL563" s="20" t="s">
        <v>208</v>
      </c>
      <c r="BM563" s="186" t="s">
        <v>565</v>
      </c>
    </row>
    <row r="564" spans="1:65" s="11" customFormat="1" ht="22.8" customHeight="1">
      <c r="B564" s="161"/>
      <c r="C564" s="162"/>
      <c r="D564" s="163" t="s">
        <v>75</v>
      </c>
      <c r="E564" s="205" t="s">
        <v>362</v>
      </c>
      <c r="F564" s="205" t="s">
        <v>363</v>
      </c>
      <c r="G564" s="162"/>
      <c r="H564" s="162"/>
      <c r="I564" s="165"/>
      <c r="J564" s="206">
        <f>BK564</f>
        <v>0</v>
      </c>
      <c r="K564" s="162"/>
      <c r="L564" s="167"/>
      <c r="M564" s="168"/>
      <c r="N564" s="169"/>
      <c r="O564" s="169"/>
      <c r="P564" s="170">
        <f>SUM(P565:P652)</f>
        <v>0</v>
      </c>
      <c r="Q564" s="169"/>
      <c r="R564" s="170">
        <f>SUM(R565:R652)</f>
        <v>0</v>
      </c>
      <c r="S564" s="169"/>
      <c r="T564" s="171">
        <f>SUM(T565:T652)</f>
        <v>0</v>
      </c>
      <c r="AR564" s="172" t="s">
        <v>85</v>
      </c>
      <c r="AT564" s="173" t="s">
        <v>75</v>
      </c>
      <c r="AU564" s="173" t="s">
        <v>83</v>
      </c>
      <c r="AY564" s="172" t="s">
        <v>152</v>
      </c>
      <c r="BK564" s="174">
        <f>SUM(BK565:BK652)</f>
        <v>0</v>
      </c>
    </row>
    <row r="565" spans="1:65" s="2" customFormat="1" ht="16.5" customHeight="1">
      <c r="A565" s="38"/>
      <c r="B565" s="39"/>
      <c r="C565" s="175" t="s">
        <v>374</v>
      </c>
      <c r="D565" s="175" t="s">
        <v>153</v>
      </c>
      <c r="E565" s="176" t="s">
        <v>390</v>
      </c>
      <c r="F565" s="177" t="s">
        <v>391</v>
      </c>
      <c r="G565" s="178" t="s">
        <v>207</v>
      </c>
      <c r="H565" s="179">
        <v>5</v>
      </c>
      <c r="I565" s="180"/>
      <c r="J565" s="181">
        <f>ROUND(I565*H565,2)</f>
        <v>0</v>
      </c>
      <c r="K565" s="177" t="s">
        <v>31</v>
      </c>
      <c r="L565" s="43"/>
      <c r="M565" s="182" t="s">
        <v>31</v>
      </c>
      <c r="N565" s="183" t="s">
        <v>47</v>
      </c>
      <c r="O565" s="68"/>
      <c r="P565" s="184">
        <f>O565*H565</f>
        <v>0</v>
      </c>
      <c r="Q565" s="184">
        <v>0</v>
      </c>
      <c r="R565" s="184">
        <f>Q565*H565</f>
        <v>0</v>
      </c>
      <c r="S565" s="184">
        <v>0</v>
      </c>
      <c r="T565" s="185">
        <f>S565*H565</f>
        <v>0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186" t="s">
        <v>208</v>
      </c>
      <c r="AT565" s="186" t="s">
        <v>153</v>
      </c>
      <c r="AU565" s="186" t="s">
        <v>85</v>
      </c>
      <c r="AY565" s="20" t="s">
        <v>152</v>
      </c>
      <c r="BE565" s="187">
        <f>IF(N565="základní",J565,0)</f>
        <v>0</v>
      </c>
      <c r="BF565" s="187">
        <f>IF(N565="snížená",J565,0)</f>
        <v>0</v>
      </c>
      <c r="BG565" s="187">
        <f>IF(N565="zákl. přenesená",J565,0)</f>
        <v>0</v>
      </c>
      <c r="BH565" s="187">
        <f>IF(N565="sníž. přenesená",J565,0)</f>
        <v>0</v>
      </c>
      <c r="BI565" s="187">
        <f>IF(N565="nulová",J565,0)</f>
        <v>0</v>
      </c>
      <c r="BJ565" s="20" t="s">
        <v>83</v>
      </c>
      <c r="BK565" s="187">
        <f>ROUND(I565*H565,2)</f>
        <v>0</v>
      </c>
      <c r="BL565" s="20" t="s">
        <v>208</v>
      </c>
      <c r="BM565" s="186" t="s">
        <v>566</v>
      </c>
    </row>
    <row r="566" spans="1:65" s="13" customFormat="1" ht="20.399999999999999">
      <c r="B566" s="207"/>
      <c r="C566" s="208"/>
      <c r="D566" s="188" t="s">
        <v>210</v>
      </c>
      <c r="E566" s="209" t="s">
        <v>31</v>
      </c>
      <c r="F566" s="210" t="s">
        <v>211</v>
      </c>
      <c r="G566" s="208"/>
      <c r="H566" s="209" t="s">
        <v>31</v>
      </c>
      <c r="I566" s="211"/>
      <c r="J566" s="208"/>
      <c r="K566" s="208"/>
      <c r="L566" s="212"/>
      <c r="M566" s="213"/>
      <c r="N566" s="214"/>
      <c r="O566" s="214"/>
      <c r="P566" s="214"/>
      <c r="Q566" s="214"/>
      <c r="R566" s="214"/>
      <c r="S566" s="214"/>
      <c r="T566" s="215"/>
      <c r="AT566" s="216" t="s">
        <v>210</v>
      </c>
      <c r="AU566" s="216" t="s">
        <v>85</v>
      </c>
      <c r="AV566" s="13" t="s">
        <v>83</v>
      </c>
      <c r="AW566" s="13" t="s">
        <v>38</v>
      </c>
      <c r="AX566" s="13" t="s">
        <v>76</v>
      </c>
      <c r="AY566" s="216" t="s">
        <v>152</v>
      </c>
    </row>
    <row r="567" spans="1:65" s="13" customFormat="1" ht="10.199999999999999">
      <c r="B567" s="207"/>
      <c r="C567" s="208"/>
      <c r="D567" s="188" t="s">
        <v>210</v>
      </c>
      <c r="E567" s="209" t="s">
        <v>31</v>
      </c>
      <c r="F567" s="210" t="s">
        <v>212</v>
      </c>
      <c r="G567" s="208"/>
      <c r="H567" s="209" t="s">
        <v>31</v>
      </c>
      <c r="I567" s="211"/>
      <c r="J567" s="208"/>
      <c r="K567" s="208"/>
      <c r="L567" s="212"/>
      <c r="M567" s="213"/>
      <c r="N567" s="214"/>
      <c r="O567" s="214"/>
      <c r="P567" s="214"/>
      <c r="Q567" s="214"/>
      <c r="R567" s="214"/>
      <c r="S567" s="214"/>
      <c r="T567" s="215"/>
      <c r="AT567" s="216" t="s">
        <v>210</v>
      </c>
      <c r="AU567" s="216" t="s">
        <v>85</v>
      </c>
      <c r="AV567" s="13" t="s">
        <v>83</v>
      </c>
      <c r="AW567" s="13" t="s">
        <v>38</v>
      </c>
      <c r="AX567" s="13" t="s">
        <v>76</v>
      </c>
      <c r="AY567" s="216" t="s">
        <v>152</v>
      </c>
    </row>
    <row r="568" spans="1:65" s="13" customFormat="1" ht="10.199999999999999">
      <c r="B568" s="207"/>
      <c r="C568" s="208"/>
      <c r="D568" s="188" t="s">
        <v>210</v>
      </c>
      <c r="E568" s="209" t="s">
        <v>31</v>
      </c>
      <c r="F568" s="210" t="s">
        <v>421</v>
      </c>
      <c r="G568" s="208"/>
      <c r="H568" s="209" t="s">
        <v>31</v>
      </c>
      <c r="I568" s="211"/>
      <c r="J568" s="208"/>
      <c r="K568" s="208"/>
      <c r="L568" s="212"/>
      <c r="M568" s="213"/>
      <c r="N568" s="214"/>
      <c r="O568" s="214"/>
      <c r="P568" s="214"/>
      <c r="Q568" s="214"/>
      <c r="R568" s="214"/>
      <c r="S568" s="214"/>
      <c r="T568" s="215"/>
      <c r="AT568" s="216" t="s">
        <v>210</v>
      </c>
      <c r="AU568" s="216" t="s">
        <v>85</v>
      </c>
      <c r="AV568" s="13" t="s">
        <v>83</v>
      </c>
      <c r="AW568" s="13" t="s">
        <v>38</v>
      </c>
      <c r="AX568" s="13" t="s">
        <v>76</v>
      </c>
      <c r="AY568" s="216" t="s">
        <v>152</v>
      </c>
    </row>
    <row r="569" spans="1:65" s="13" customFormat="1" ht="10.199999999999999">
      <c r="B569" s="207"/>
      <c r="C569" s="208"/>
      <c r="D569" s="188" t="s">
        <v>210</v>
      </c>
      <c r="E569" s="209" t="s">
        <v>31</v>
      </c>
      <c r="F569" s="210" t="s">
        <v>422</v>
      </c>
      <c r="G569" s="208"/>
      <c r="H569" s="209" t="s">
        <v>31</v>
      </c>
      <c r="I569" s="211"/>
      <c r="J569" s="208"/>
      <c r="K569" s="208"/>
      <c r="L569" s="212"/>
      <c r="M569" s="213"/>
      <c r="N569" s="214"/>
      <c r="O569" s="214"/>
      <c r="P569" s="214"/>
      <c r="Q569" s="214"/>
      <c r="R569" s="214"/>
      <c r="S569" s="214"/>
      <c r="T569" s="215"/>
      <c r="AT569" s="216" t="s">
        <v>210</v>
      </c>
      <c r="AU569" s="216" t="s">
        <v>85</v>
      </c>
      <c r="AV569" s="13" t="s">
        <v>83</v>
      </c>
      <c r="AW569" s="13" t="s">
        <v>38</v>
      </c>
      <c r="AX569" s="13" t="s">
        <v>76</v>
      </c>
      <c r="AY569" s="216" t="s">
        <v>152</v>
      </c>
    </row>
    <row r="570" spans="1:65" s="13" customFormat="1" ht="10.199999999999999">
      <c r="B570" s="207"/>
      <c r="C570" s="208"/>
      <c r="D570" s="188" t="s">
        <v>210</v>
      </c>
      <c r="E570" s="209" t="s">
        <v>31</v>
      </c>
      <c r="F570" s="210" t="s">
        <v>423</v>
      </c>
      <c r="G570" s="208"/>
      <c r="H570" s="209" t="s">
        <v>31</v>
      </c>
      <c r="I570" s="211"/>
      <c r="J570" s="208"/>
      <c r="K570" s="208"/>
      <c r="L570" s="212"/>
      <c r="M570" s="213"/>
      <c r="N570" s="214"/>
      <c r="O570" s="214"/>
      <c r="P570" s="214"/>
      <c r="Q570" s="214"/>
      <c r="R570" s="214"/>
      <c r="S570" s="214"/>
      <c r="T570" s="215"/>
      <c r="AT570" s="216" t="s">
        <v>210</v>
      </c>
      <c r="AU570" s="216" t="s">
        <v>85</v>
      </c>
      <c r="AV570" s="13" t="s">
        <v>83</v>
      </c>
      <c r="AW570" s="13" t="s">
        <v>38</v>
      </c>
      <c r="AX570" s="13" t="s">
        <v>76</v>
      </c>
      <c r="AY570" s="216" t="s">
        <v>152</v>
      </c>
    </row>
    <row r="571" spans="1:65" s="13" customFormat="1" ht="10.199999999999999">
      <c r="B571" s="207"/>
      <c r="C571" s="208"/>
      <c r="D571" s="188" t="s">
        <v>210</v>
      </c>
      <c r="E571" s="209" t="s">
        <v>31</v>
      </c>
      <c r="F571" s="210" t="s">
        <v>424</v>
      </c>
      <c r="G571" s="208"/>
      <c r="H571" s="209" t="s">
        <v>31</v>
      </c>
      <c r="I571" s="211"/>
      <c r="J571" s="208"/>
      <c r="K571" s="208"/>
      <c r="L571" s="212"/>
      <c r="M571" s="213"/>
      <c r="N571" s="214"/>
      <c r="O571" s="214"/>
      <c r="P571" s="214"/>
      <c r="Q571" s="214"/>
      <c r="R571" s="214"/>
      <c r="S571" s="214"/>
      <c r="T571" s="215"/>
      <c r="AT571" s="216" t="s">
        <v>210</v>
      </c>
      <c r="AU571" s="216" t="s">
        <v>85</v>
      </c>
      <c r="AV571" s="13" t="s">
        <v>83</v>
      </c>
      <c r="AW571" s="13" t="s">
        <v>38</v>
      </c>
      <c r="AX571" s="13" t="s">
        <v>76</v>
      </c>
      <c r="AY571" s="216" t="s">
        <v>152</v>
      </c>
    </row>
    <row r="572" spans="1:65" s="13" customFormat="1" ht="10.199999999999999">
      <c r="B572" s="207"/>
      <c r="C572" s="208"/>
      <c r="D572" s="188" t="s">
        <v>210</v>
      </c>
      <c r="E572" s="209" t="s">
        <v>31</v>
      </c>
      <c r="F572" s="210" t="s">
        <v>425</v>
      </c>
      <c r="G572" s="208"/>
      <c r="H572" s="209" t="s">
        <v>31</v>
      </c>
      <c r="I572" s="211"/>
      <c r="J572" s="208"/>
      <c r="K572" s="208"/>
      <c r="L572" s="212"/>
      <c r="M572" s="213"/>
      <c r="N572" s="214"/>
      <c r="O572" s="214"/>
      <c r="P572" s="214"/>
      <c r="Q572" s="214"/>
      <c r="R572" s="214"/>
      <c r="S572" s="214"/>
      <c r="T572" s="215"/>
      <c r="AT572" s="216" t="s">
        <v>210</v>
      </c>
      <c r="AU572" s="216" t="s">
        <v>85</v>
      </c>
      <c r="AV572" s="13" t="s">
        <v>83</v>
      </c>
      <c r="AW572" s="13" t="s">
        <v>38</v>
      </c>
      <c r="AX572" s="13" t="s">
        <v>76</v>
      </c>
      <c r="AY572" s="216" t="s">
        <v>152</v>
      </c>
    </row>
    <row r="573" spans="1:65" s="13" customFormat="1" ht="10.199999999999999">
      <c r="B573" s="207"/>
      <c r="C573" s="208"/>
      <c r="D573" s="188" t="s">
        <v>210</v>
      </c>
      <c r="E573" s="209" t="s">
        <v>31</v>
      </c>
      <c r="F573" s="210" t="s">
        <v>426</v>
      </c>
      <c r="G573" s="208"/>
      <c r="H573" s="209" t="s">
        <v>31</v>
      </c>
      <c r="I573" s="211"/>
      <c r="J573" s="208"/>
      <c r="K573" s="208"/>
      <c r="L573" s="212"/>
      <c r="M573" s="213"/>
      <c r="N573" s="214"/>
      <c r="O573" s="214"/>
      <c r="P573" s="214"/>
      <c r="Q573" s="214"/>
      <c r="R573" s="214"/>
      <c r="S573" s="214"/>
      <c r="T573" s="215"/>
      <c r="AT573" s="216" t="s">
        <v>210</v>
      </c>
      <c r="AU573" s="216" t="s">
        <v>85</v>
      </c>
      <c r="AV573" s="13" t="s">
        <v>83</v>
      </c>
      <c r="AW573" s="13" t="s">
        <v>38</v>
      </c>
      <c r="AX573" s="13" t="s">
        <v>76</v>
      </c>
      <c r="AY573" s="216" t="s">
        <v>152</v>
      </c>
    </row>
    <row r="574" spans="1:65" s="13" customFormat="1" ht="10.199999999999999">
      <c r="B574" s="207"/>
      <c r="C574" s="208"/>
      <c r="D574" s="188" t="s">
        <v>210</v>
      </c>
      <c r="E574" s="209" t="s">
        <v>31</v>
      </c>
      <c r="F574" s="210" t="s">
        <v>567</v>
      </c>
      <c r="G574" s="208"/>
      <c r="H574" s="209" t="s">
        <v>31</v>
      </c>
      <c r="I574" s="211"/>
      <c r="J574" s="208"/>
      <c r="K574" s="208"/>
      <c r="L574" s="212"/>
      <c r="M574" s="213"/>
      <c r="N574" s="214"/>
      <c r="O574" s="214"/>
      <c r="P574" s="214"/>
      <c r="Q574" s="214"/>
      <c r="R574" s="214"/>
      <c r="S574" s="214"/>
      <c r="T574" s="215"/>
      <c r="AT574" s="216" t="s">
        <v>210</v>
      </c>
      <c r="AU574" s="216" t="s">
        <v>85</v>
      </c>
      <c r="AV574" s="13" t="s">
        <v>83</v>
      </c>
      <c r="AW574" s="13" t="s">
        <v>38</v>
      </c>
      <c r="AX574" s="13" t="s">
        <v>76</v>
      </c>
      <c r="AY574" s="216" t="s">
        <v>152</v>
      </c>
    </row>
    <row r="575" spans="1:65" s="13" customFormat="1" ht="10.199999999999999">
      <c r="B575" s="207"/>
      <c r="C575" s="208"/>
      <c r="D575" s="188" t="s">
        <v>210</v>
      </c>
      <c r="E575" s="209" t="s">
        <v>31</v>
      </c>
      <c r="F575" s="210" t="s">
        <v>541</v>
      </c>
      <c r="G575" s="208"/>
      <c r="H575" s="209" t="s">
        <v>31</v>
      </c>
      <c r="I575" s="211"/>
      <c r="J575" s="208"/>
      <c r="K575" s="208"/>
      <c r="L575" s="212"/>
      <c r="M575" s="213"/>
      <c r="N575" s="214"/>
      <c r="O575" s="214"/>
      <c r="P575" s="214"/>
      <c r="Q575" s="214"/>
      <c r="R575" s="214"/>
      <c r="S575" s="214"/>
      <c r="T575" s="215"/>
      <c r="AT575" s="216" t="s">
        <v>210</v>
      </c>
      <c r="AU575" s="216" t="s">
        <v>85</v>
      </c>
      <c r="AV575" s="13" t="s">
        <v>83</v>
      </c>
      <c r="AW575" s="13" t="s">
        <v>38</v>
      </c>
      <c r="AX575" s="13" t="s">
        <v>76</v>
      </c>
      <c r="AY575" s="216" t="s">
        <v>152</v>
      </c>
    </row>
    <row r="576" spans="1:65" s="13" customFormat="1" ht="10.199999999999999">
      <c r="B576" s="207"/>
      <c r="C576" s="208"/>
      <c r="D576" s="188" t="s">
        <v>210</v>
      </c>
      <c r="E576" s="209" t="s">
        <v>31</v>
      </c>
      <c r="F576" s="210" t="s">
        <v>542</v>
      </c>
      <c r="G576" s="208"/>
      <c r="H576" s="209" t="s">
        <v>31</v>
      </c>
      <c r="I576" s="211"/>
      <c r="J576" s="208"/>
      <c r="K576" s="208"/>
      <c r="L576" s="212"/>
      <c r="M576" s="213"/>
      <c r="N576" s="214"/>
      <c r="O576" s="214"/>
      <c r="P576" s="214"/>
      <c r="Q576" s="214"/>
      <c r="R576" s="214"/>
      <c r="S576" s="214"/>
      <c r="T576" s="215"/>
      <c r="AT576" s="216" t="s">
        <v>210</v>
      </c>
      <c r="AU576" s="216" t="s">
        <v>85</v>
      </c>
      <c r="AV576" s="13" t="s">
        <v>83</v>
      </c>
      <c r="AW576" s="13" t="s">
        <v>38</v>
      </c>
      <c r="AX576" s="13" t="s">
        <v>76</v>
      </c>
      <c r="AY576" s="216" t="s">
        <v>152</v>
      </c>
    </row>
    <row r="577" spans="1:65" s="13" customFormat="1" ht="10.199999999999999">
      <c r="B577" s="207"/>
      <c r="C577" s="208"/>
      <c r="D577" s="188" t="s">
        <v>210</v>
      </c>
      <c r="E577" s="209" t="s">
        <v>31</v>
      </c>
      <c r="F577" s="210" t="s">
        <v>428</v>
      </c>
      <c r="G577" s="208"/>
      <c r="H577" s="209" t="s">
        <v>31</v>
      </c>
      <c r="I577" s="211"/>
      <c r="J577" s="208"/>
      <c r="K577" s="208"/>
      <c r="L577" s="212"/>
      <c r="M577" s="213"/>
      <c r="N577" s="214"/>
      <c r="O577" s="214"/>
      <c r="P577" s="214"/>
      <c r="Q577" s="214"/>
      <c r="R577" s="214"/>
      <c r="S577" s="214"/>
      <c r="T577" s="215"/>
      <c r="AT577" s="216" t="s">
        <v>210</v>
      </c>
      <c r="AU577" s="216" t="s">
        <v>85</v>
      </c>
      <c r="AV577" s="13" t="s">
        <v>83</v>
      </c>
      <c r="AW577" s="13" t="s">
        <v>38</v>
      </c>
      <c r="AX577" s="13" t="s">
        <v>76</v>
      </c>
      <c r="AY577" s="216" t="s">
        <v>152</v>
      </c>
    </row>
    <row r="578" spans="1:65" s="14" customFormat="1" ht="10.199999999999999">
      <c r="B578" s="217"/>
      <c r="C578" s="218"/>
      <c r="D578" s="188" t="s">
        <v>210</v>
      </c>
      <c r="E578" s="219" t="s">
        <v>31</v>
      </c>
      <c r="F578" s="220" t="s">
        <v>429</v>
      </c>
      <c r="G578" s="218"/>
      <c r="H578" s="221">
        <v>5</v>
      </c>
      <c r="I578" s="222"/>
      <c r="J578" s="218"/>
      <c r="K578" s="218"/>
      <c r="L578" s="223"/>
      <c r="M578" s="224"/>
      <c r="N578" s="225"/>
      <c r="O578" s="225"/>
      <c r="P578" s="225"/>
      <c r="Q578" s="225"/>
      <c r="R578" s="225"/>
      <c r="S578" s="225"/>
      <c r="T578" s="226"/>
      <c r="AT578" s="227" t="s">
        <v>210</v>
      </c>
      <c r="AU578" s="227" t="s">
        <v>85</v>
      </c>
      <c r="AV578" s="14" t="s">
        <v>85</v>
      </c>
      <c r="AW578" s="14" t="s">
        <v>38</v>
      </c>
      <c r="AX578" s="14" t="s">
        <v>76</v>
      </c>
      <c r="AY578" s="227" t="s">
        <v>152</v>
      </c>
    </row>
    <row r="579" spans="1:65" s="15" customFormat="1" ht="10.199999999999999">
      <c r="B579" s="228"/>
      <c r="C579" s="229"/>
      <c r="D579" s="188" t="s">
        <v>210</v>
      </c>
      <c r="E579" s="230" t="s">
        <v>31</v>
      </c>
      <c r="F579" s="231" t="s">
        <v>223</v>
      </c>
      <c r="G579" s="229"/>
      <c r="H579" s="232">
        <v>5</v>
      </c>
      <c r="I579" s="233"/>
      <c r="J579" s="229"/>
      <c r="K579" s="229"/>
      <c r="L579" s="234"/>
      <c r="M579" s="235"/>
      <c r="N579" s="236"/>
      <c r="O579" s="236"/>
      <c r="P579" s="236"/>
      <c r="Q579" s="236"/>
      <c r="R579" s="236"/>
      <c r="S579" s="236"/>
      <c r="T579" s="237"/>
      <c r="AT579" s="238" t="s">
        <v>210</v>
      </c>
      <c r="AU579" s="238" t="s">
        <v>85</v>
      </c>
      <c r="AV579" s="15" t="s">
        <v>157</v>
      </c>
      <c r="AW579" s="15" t="s">
        <v>38</v>
      </c>
      <c r="AX579" s="15" t="s">
        <v>83</v>
      </c>
      <c r="AY579" s="238" t="s">
        <v>152</v>
      </c>
    </row>
    <row r="580" spans="1:65" s="2" customFormat="1" ht="24.15" customHeight="1">
      <c r="A580" s="38"/>
      <c r="B580" s="39"/>
      <c r="C580" s="239" t="s">
        <v>381</v>
      </c>
      <c r="D580" s="239" t="s">
        <v>224</v>
      </c>
      <c r="E580" s="240" t="s">
        <v>395</v>
      </c>
      <c r="F580" s="241" t="s">
        <v>396</v>
      </c>
      <c r="G580" s="242" t="s">
        <v>397</v>
      </c>
      <c r="H580" s="243">
        <v>2.5000000000000001E-2</v>
      </c>
      <c r="I580" s="244"/>
      <c r="J580" s="245">
        <f>ROUND(I580*H580,2)</f>
        <v>0</v>
      </c>
      <c r="K580" s="241" t="s">
        <v>31</v>
      </c>
      <c r="L580" s="246"/>
      <c r="M580" s="247" t="s">
        <v>31</v>
      </c>
      <c r="N580" s="248" t="s">
        <v>47</v>
      </c>
      <c r="O580" s="68"/>
      <c r="P580" s="184">
        <f>O580*H580</f>
        <v>0</v>
      </c>
      <c r="Q580" s="184">
        <v>0</v>
      </c>
      <c r="R580" s="184">
        <f>Q580*H580</f>
        <v>0</v>
      </c>
      <c r="S580" s="184">
        <v>0</v>
      </c>
      <c r="T580" s="185">
        <f>S580*H580</f>
        <v>0</v>
      </c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R580" s="186" t="s">
        <v>227</v>
      </c>
      <c r="AT580" s="186" t="s">
        <v>224</v>
      </c>
      <c r="AU580" s="186" t="s">
        <v>85</v>
      </c>
      <c r="AY580" s="20" t="s">
        <v>152</v>
      </c>
      <c r="BE580" s="187">
        <f>IF(N580="základní",J580,0)</f>
        <v>0</v>
      </c>
      <c r="BF580" s="187">
        <f>IF(N580="snížená",J580,0)</f>
        <v>0</v>
      </c>
      <c r="BG580" s="187">
        <f>IF(N580="zákl. přenesená",J580,0)</f>
        <v>0</v>
      </c>
      <c r="BH580" s="187">
        <f>IF(N580="sníž. přenesená",J580,0)</f>
        <v>0</v>
      </c>
      <c r="BI580" s="187">
        <f>IF(N580="nulová",J580,0)</f>
        <v>0</v>
      </c>
      <c r="BJ580" s="20" t="s">
        <v>83</v>
      </c>
      <c r="BK580" s="187">
        <f>ROUND(I580*H580,2)</f>
        <v>0</v>
      </c>
      <c r="BL580" s="20" t="s">
        <v>208</v>
      </c>
      <c r="BM580" s="186" t="s">
        <v>568</v>
      </c>
    </row>
    <row r="581" spans="1:65" s="13" customFormat="1" ht="20.399999999999999">
      <c r="B581" s="207"/>
      <c r="C581" s="208"/>
      <c r="D581" s="188" t="s">
        <v>210</v>
      </c>
      <c r="E581" s="209" t="s">
        <v>31</v>
      </c>
      <c r="F581" s="210" t="s">
        <v>211</v>
      </c>
      <c r="G581" s="208"/>
      <c r="H581" s="209" t="s">
        <v>31</v>
      </c>
      <c r="I581" s="211"/>
      <c r="J581" s="208"/>
      <c r="K581" s="208"/>
      <c r="L581" s="212"/>
      <c r="M581" s="213"/>
      <c r="N581" s="214"/>
      <c r="O581" s="214"/>
      <c r="P581" s="214"/>
      <c r="Q581" s="214"/>
      <c r="R581" s="214"/>
      <c r="S581" s="214"/>
      <c r="T581" s="215"/>
      <c r="AT581" s="216" t="s">
        <v>210</v>
      </c>
      <c r="AU581" s="216" t="s">
        <v>85</v>
      </c>
      <c r="AV581" s="13" t="s">
        <v>83</v>
      </c>
      <c r="AW581" s="13" t="s">
        <v>38</v>
      </c>
      <c r="AX581" s="13" t="s">
        <v>76</v>
      </c>
      <c r="AY581" s="216" t="s">
        <v>152</v>
      </c>
    </row>
    <row r="582" spans="1:65" s="13" customFormat="1" ht="10.199999999999999">
      <c r="B582" s="207"/>
      <c r="C582" s="208"/>
      <c r="D582" s="188" t="s">
        <v>210</v>
      </c>
      <c r="E582" s="209" t="s">
        <v>31</v>
      </c>
      <c r="F582" s="210" t="s">
        <v>212</v>
      </c>
      <c r="G582" s="208"/>
      <c r="H582" s="209" t="s">
        <v>31</v>
      </c>
      <c r="I582" s="211"/>
      <c r="J582" s="208"/>
      <c r="K582" s="208"/>
      <c r="L582" s="212"/>
      <c r="M582" s="213"/>
      <c r="N582" s="214"/>
      <c r="O582" s="214"/>
      <c r="P582" s="214"/>
      <c r="Q582" s="214"/>
      <c r="R582" s="214"/>
      <c r="S582" s="214"/>
      <c r="T582" s="215"/>
      <c r="AT582" s="216" t="s">
        <v>210</v>
      </c>
      <c r="AU582" s="216" t="s">
        <v>85</v>
      </c>
      <c r="AV582" s="13" t="s">
        <v>83</v>
      </c>
      <c r="AW582" s="13" t="s">
        <v>38</v>
      </c>
      <c r="AX582" s="13" t="s">
        <v>76</v>
      </c>
      <c r="AY582" s="216" t="s">
        <v>152</v>
      </c>
    </row>
    <row r="583" spans="1:65" s="13" customFormat="1" ht="10.199999999999999">
      <c r="B583" s="207"/>
      <c r="C583" s="208"/>
      <c r="D583" s="188" t="s">
        <v>210</v>
      </c>
      <c r="E583" s="209" t="s">
        <v>31</v>
      </c>
      <c r="F583" s="210" t="s">
        <v>421</v>
      </c>
      <c r="G583" s="208"/>
      <c r="H583" s="209" t="s">
        <v>31</v>
      </c>
      <c r="I583" s="211"/>
      <c r="J583" s="208"/>
      <c r="K583" s="208"/>
      <c r="L583" s="212"/>
      <c r="M583" s="213"/>
      <c r="N583" s="214"/>
      <c r="O583" s="214"/>
      <c r="P583" s="214"/>
      <c r="Q583" s="214"/>
      <c r="R583" s="214"/>
      <c r="S583" s="214"/>
      <c r="T583" s="215"/>
      <c r="AT583" s="216" t="s">
        <v>210</v>
      </c>
      <c r="AU583" s="216" t="s">
        <v>85</v>
      </c>
      <c r="AV583" s="13" t="s">
        <v>83</v>
      </c>
      <c r="AW583" s="13" t="s">
        <v>38</v>
      </c>
      <c r="AX583" s="13" t="s">
        <v>76</v>
      </c>
      <c r="AY583" s="216" t="s">
        <v>152</v>
      </c>
    </row>
    <row r="584" spans="1:65" s="13" customFormat="1" ht="10.199999999999999">
      <c r="B584" s="207"/>
      <c r="C584" s="208"/>
      <c r="D584" s="188" t="s">
        <v>210</v>
      </c>
      <c r="E584" s="209" t="s">
        <v>31</v>
      </c>
      <c r="F584" s="210" t="s">
        <v>422</v>
      </c>
      <c r="G584" s="208"/>
      <c r="H584" s="209" t="s">
        <v>31</v>
      </c>
      <c r="I584" s="211"/>
      <c r="J584" s="208"/>
      <c r="K584" s="208"/>
      <c r="L584" s="212"/>
      <c r="M584" s="213"/>
      <c r="N584" s="214"/>
      <c r="O584" s="214"/>
      <c r="P584" s="214"/>
      <c r="Q584" s="214"/>
      <c r="R584" s="214"/>
      <c r="S584" s="214"/>
      <c r="T584" s="215"/>
      <c r="AT584" s="216" t="s">
        <v>210</v>
      </c>
      <c r="AU584" s="216" t="s">
        <v>85</v>
      </c>
      <c r="AV584" s="13" t="s">
        <v>83</v>
      </c>
      <c r="AW584" s="13" t="s">
        <v>38</v>
      </c>
      <c r="AX584" s="13" t="s">
        <v>76</v>
      </c>
      <c r="AY584" s="216" t="s">
        <v>152</v>
      </c>
    </row>
    <row r="585" spans="1:65" s="13" customFormat="1" ht="10.199999999999999">
      <c r="B585" s="207"/>
      <c r="C585" s="208"/>
      <c r="D585" s="188" t="s">
        <v>210</v>
      </c>
      <c r="E585" s="209" t="s">
        <v>31</v>
      </c>
      <c r="F585" s="210" t="s">
        <v>423</v>
      </c>
      <c r="G585" s="208"/>
      <c r="H585" s="209" t="s">
        <v>31</v>
      </c>
      <c r="I585" s="211"/>
      <c r="J585" s="208"/>
      <c r="K585" s="208"/>
      <c r="L585" s="212"/>
      <c r="M585" s="213"/>
      <c r="N585" s="214"/>
      <c r="O585" s="214"/>
      <c r="P585" s="214"/>
      <c r="Q585" s="214"/>
      <c r="R585" s="214"/>
      <c r="S585" s="214"/>
      <c r="T585" s="215"/>
      <c r="AT585" s="216" t="s">
        <v>210</v>
      </c>
      <c r="AU585" s="216" t="s">
        <v>85</v>
      </c>
      <c r="AV585" s="13" t="s">
        <v>83</v>
      </c>
      <c r="AW585" s="13" t="s">
        <v>38</v>
      </c>
      <c r="AX585" s="13" t="s">
        <v>76</v>
      </c>
      <c r="AY585" s="216" t="s">
        <v>152</v>
      </c>
    </row>
    <row r="586" spans="1:65" s="13" customFormat="1" ht="10.199999999999999">
      <c r="B586" s="207"/>
      <c r="C586" s="208"/>
      <c r="D586" s="188" t="s">
        <v>210</v>
      </c>
      <c r="E586" s="209" t="s">
        <v>31</v>
      </c>
      <c r="F586" s="210" t="s">
        <v>424</v>
      </c>
      <c r="G586" s="208"/>
      <c r="H586" s="209" t="s">
        <v>31</v>
      </c>
      <c r="I586" s="211"/>
      <c r="J586" s="208"/>
      <c r="K586" s="208"/>
      <c r="L586" s="212"/>
      <c r="M586" s="213"/>
      <c r="N586" s="214"/>
      <c r="O586" s="214"/>
      <c r="P586" s="214"/>
      <c r="Q586" s="214"/>
      <c r="R586" s="214"/>
      <c r="S586" s="214"/>
      <c r="T586" s="215"/>
      <c r="AT586" s="216" t="s">
        <v>210</v>
      </c>
      <c r="AU586" s="216" t="s">
        <v>85</v>
      </c>
      <c r="AV586" s="13" t="s">
        <v>83</v>
      </c>
      <c r="AW586" s="13" t="s">
        <v>38</v>
      </c>
      <c r="AX586" s="13" t="s">
        <v>76</v>
      </c>
      <c r="AY586" s="216" t="s">
        <v>152</v>
      </c>
    </row>
    <row r="587" spans="1:65" s="13" customFormat="1" ht="10.199999999999999">
      <c r="B587" s="207"/>
      <c r="C587" s="208"/>
      <c r="D587" s="188" t="s">
        <v>210</v>
      </c>
      <c r="E587" s="209" t="s">
        <v>31</v>
      </c>
      <c r="F587" s="210" t="s">
        <v>425</v>
      </c>
      <c r="G587" s="208"/>
      <c r="H587" s="209" t="s">
        <v>31</v>
      </c>
      <c r="I587" s="211"/>
      <c r="J587" s="208"/>
      <c r="K587" s="208"/>
      <c r="L587" s="212"/>
      <c r="M587" s="213"/>
      <c r="N587" s="214"/>
      <c r="O587" s="214"/>
      <c r="P587" s="214"/>
      <c r="Q587" s="214"/>
      <c r="R587" s="214"/>
      <c r="S587" s="214"/>
      <c r="T587" s="215"/>
      <c r="AT587" s="216" t="s">
        <v>210</v>
      </c>
      <c r="AU587" s="216" t="s">
        <v>85</v>
      </c>
      <c r="AV587" s="13" t="s">
        <v>83</v>
      </c>
      <c r="AW587" s="13" t="s">
        <v>38</v>
      </c>
      <c r="AX587" s="13" t="s">
        <v>76</v>
      </c>
      <c r="AY587" s="216" t="s">
        <v>152</v>
      </c>
    </row>
    <row r="588" spans="1:65" s="13" customFormat="1" ht="10.199999999999999">
      <c r="B588" s="207"/>
      <c r="C588" s="208"/>
      <c r="D588" s="188" t="s">
        <v>210</v>
      </c>
      <c r="E588" s="209" t="s">
        <v>31</v>
      </c>
      <c r="F588" s="210" t="s">
        <v>433</v>
      </c>
      <c r="G588" s="208"/>
      <c r="H588" s="209" t="s">
        <v>31</v>
      </c>
      <c r="I588" s="211"/>
      <c r="J588" s="208"/>
      <c r="K588" s="208"/>
      <c r="L588" s="212"/>
      <c r="M588" s="213"/>
      <c r="N588" s="214"/>
      <c r="O588" s="214"/>
      <c r="P588" s="214"/>
      <c r="Q588" s="214"/>
      <c r="R588" s="214"/>
      <c r="S588" s="214"/>
      <c r="T588" s="215"/>
      <c r="AT588" s="216" t="s">
        <v>210</v>
      </c>
      <c r="AU588" s="216" t="s">
        <v>85</v>
      </c>
      <c r="AV588" s="13" t="s">
        <v>83</v>
      </c>
      <c r="AW588" s="13" t="s">
        <v>38</v>
      </c>
      <c r="AX588" s="13" t="s">
        <v>76</v>
      </c>
      <c r="AY588" s="216" t="s">
        <v>152</v>
      </c>
    </row>
    <row r="589" spans="1:65" s="13" customFormat="1" ht="10.199999999999999">
      <c r="B589" s="207"/>
      <c r="C589" s="208"/>
      <c r="D589" s="188" t="s">
        <v>210</v>
      </c>
      <c r="E589" s="209" t="s">
        <v>31</v>
      </c>
      <c r="F589" s="210" t="s">
        <v>567</v>
      </c>
      <c r="G589" s="208"/>
      <c r="H589" s="209" t="s">
        <v>31</v>
      </c>
      <c r="I589" s="211"/>
      <c r="J589" s="208"/>
      <c r="K589" s="208"/>
      <c r="L589" s="212"/>
      <c r="M589" s="213"/>
      <c r="N589" s="214"/>
      <c r="O589" s="214"/>
      <c r="P589" s="214"/>
      <c r="Q589" s="214"/>
      <c r="R589" s="214"/>
      <c r="S589" s="214"/>
      <c r="T589" s="215"/>
      <c r="AT589" s="216" t="s">
        <v>210</v>
      </c>
      <c r="AU589" s="216" t="s">
        <v>85</v>
      </c>
      <c r="AV589" s="13" t="s">
        <v>83</v>
      </c>
      <c r="AW589" s="13" t="s">
        <v>38</v>
      </c>
      <c r="AX589" s="13" t="s">
        <v>76</v>
      </c>
      <c r="AY589" s="216" t="s">
        <v>152</v>
      </c>
    </row>
    <row r="590" spans="1:65" s="13" customFormat="1" ht="10.199999999999999">
      <c r="B590" s="207"/>
      <c r="C590" s="208"/>
      <c r="D590" s="188" t="s">
        <v>210</v>
      </c>
      <c r="E590" s="209" t="s">
        <v>31</v>
      </c>
      <c r="F590" s="210" t="s">
        <v>541</v>
      </c>
      <c r="G590" s="208"/>
      <c r="H590" s="209" t="s">
        <v>31</v>
      </c>
      <c r="I590" s="211"/>
      <c r="J590" s="208"/>
      <c r="K590" s="208"/>
      <c r="L590" s="212"/>
      <c r="M590" s="213"/>
      <c r="N590" s="214"/>
      <c r="O590" s="214"/>
      <c r="P590" s="214"/>
      <c r="Q590" s="214"/>
      <c r="R590" s="214"/>
      <c r="S590" s="214"/>
      <c r="T590" s="215"/>
      <c r="AT590" s="216" t="s">
        <v>210</v>
      </c>
      <c r="AU590" s="216" t="s">
        <v>85</v>
      </c>
      <c r="AV590" s="13" t="s">
        <v>83</v>
      </c>
      <c r="AW590" s="13" t="s">
        <v>38</v>
      </c>
      <c r="AX590" s="13" t="s">
        <v>76</v>
      </c>
      <c r="AY590" s="216" t="s">
        <v>152</v>
      </c>
    </row>
    <row r="591" spans="1:65" s="13" customFormat="1" ht="10.199999999999999">
      <c r="B591" s="207"/>
      <c r="C591" s="208"/>
      <c r="D591" s="188" t="s">
        <v>210</v>
      </c>
      <c r="E591" s="209" t="s">
        <v>31</v>
      </c>
      <c r="F591" s="210" t="s">
        <v>542</v>
      </c>
      <c r="G591" s="208"/>
      <c r="H591" s="209" t="s">
        <v>31</v>
      </c>
      <c r="I591" s="211"/>
      <c r="J591" s="208"/>
      <c r="K591" s="208"/>
      <c r="L591" s="212"/>
      <c r="M591" s="213"/>
      <c r="N591" s="214"/>
      <c r="O591" s="214"/>
      <c r="P591" s="214"/>
      <c r="Q591" s="214"/>
      <c r="R591" s="214"/>
      <c r="S591" s="214"/>
      <c r="T591" s="215"/>
      <c r="AT591" s="216" t="s">
        <v>210</v>
      </c>
      <c r="AU591" s="216" t="s">
        <v>85</v>
      </c>
      <c r="AV591" s="13" t="s">
        <v>83</v>
      </c>
      <c r="AW591" s="13" t="s">
        <v>38</v>
      </c>
      <c r="AX591" s="13" t="s">
        <v>76</v>
      </c>
      <c r="AY591" s="216" t="s">
        <v>152</v>
      </c>
    </row>
    <row r="592" spans="1:65" s="13" customFormat="1" ht="10.199999999999999">
      <c r="B592" s="207"/>
      <c r="C592" s="208"/>
      <c r="D592" s="188" t="s">
        <v>210</v>
      </c>
      <c r="E592" s="209" t="s">
        <v>31</v>
      </c>
      <c r="F592" s="210" t="s">
        <v>428</v>
      </c>
      <c r="G592" s="208"/>
      <c r="H592" s="209" t="s">
        <v>31</v>
      </c>
      <c r="I592" s="211"/>
      <c r="J592" s="208"/>
      <c r="K592" s="208"/>
      <c r="L592" s="212"/>
      <c r="M592" s="213"/>
      <c r="N592" s="214"/>
      <c r="O592" s="214"/>
      <c r="P592" s="214"/>
      <c r="Q592" s="214"/>
      <c r="R592" s="214"/>
      <c r="S592" s="214"/>
      <c r="T592" s="215"/>
      <c r="AT592" s="216" t="s">
        <v>210</v>
      </c>
      <c r="AU592" s="216" t="s">
        <v>85</v>
      </c>
      <c r="AV592" s="13" t="s">
        <v>83</v>
      </c>
      <c r="AW592" s="13" t="s">
        <v>38</v>
      </c>
      <c r="AX592" s="13" t="s">
        <v>76</v>
      </c>
      <c r="AY592" s="216" t="s">
        <v>152</v>
      </c>
    </row>
    <row r="593" spans="1:65" s="14" customFormat="1" ht="10.199999999999999">
      <c r="B593" s="217"/>
      <c r="C593" s="218"/>
      <c r="D593" s="188" t="s">
        <v>210</v>
      </c>
      <c r="E593" s="219" t="s">
        <v>31</v>
      </c>
      <c r="F593" s="220" t="s">
        <v>569</v>
      </c>
      <c r="G593" s="218"/>
      <c r="H593" s="221">
        <v>2.5000000000000001E-2</v>
      </c>
      <c r="I593" s="222"/>
      <c r="J593" s="218"/>
      <c r="K593" s="218"/>
      <c r="L593" s="223"/>
      <c r="M593" s="224"/>
      <c r="N593" s="225"/>
      <c r="O593" s="225"/>
      <c r="P593" s="225"/>
      <c r="Q593" s="225"/>
      <c r="R593" s="225"/>
      <c r="S593" s="225"/>
      <c r="T593" s="226"/>
      <c r="AT593" s="227" t="s">
        <v>210</v>
      </c>
      <c r="AU593" s="227" t="s">
        <v>85</v>
      </c>
      <c r="AV593" s="14" t="s">
        <v>85</v>
      </c>
      <c r="AW593" s="14" t="s">
        <v>38</v>
      </c>
      <c r="AX593" s="14" t="s">
        <v>76</v>
      </c>
      <c r="AY593" s="227" t="s">
        <v>152</v>
      </c>
    </row>
    <row r="594" spans="1:65" s="15" customFormat="1" ht="10.199999999999999">
      <c r="B594" s="228"/>
      <c r="C594" s="229"/>
      <c r="D594" s="188" t="s">
        <v>210</v>
      </c>
      <c r="E594" s="230" t="s">
        <v>31</v>
      </c>
      <c r="F594" s="231" t="s">
        <v>223</v>
      </c>
      <c r="G594" s="229"/>
      <c r="H594" s="232">
        <v>2.5000000000000001E-2</v>
      </c>
      <c r="I594" s="233"/>
      <c r="J594" s="229"/>
      <c r="K594" s="229"/>
      <c r="L594" s="234"/>
      <c r="M594" s="235"/>
      <c r="N594" s="236"/>
      <c r="O594" s="236"/>
      <c r="P594" s="236"/>
      <c r="Q594" s="236"/>
      <c r="R594" s="236"/>
      <c r="S594" s="236"/>
      <c r="T594" s="237"/>
      <c r="AT594" s="238" t="s">
        <v>210</v>
      </c>
      <c r="AU594" s="238" t="s">
        <v>85</v>
      </c>
      <c r="AV594" s="15" t="s">
        <v>157</v>
      </c>
      <c r="AW594" s="15" t="s">
        <v>38</v>
      </c>
      <c r="AX594" s="15" t="s">
        <v>83</v>
      </c>
      <c r="AY594" s="238" t="s">
        <v>152</v>
      </c>
    </row>
    <row r="595" spans="1:65" s="2" customFormat="1" ht="16.5" customHeight="1">
      <c r="A595" s="38"/>
      <c r="B595" s="39"/>
      <c r="C595" s="175" t="s">
        <v>386</v>
      </c>
      <c r="D595" s="175" t="s">
        <v>153</v>
      </c>
      <c r="E595" s="176" t="s">
        <v>570</v>
      </c>
      <c r="F595" s="177" t="s">
        <v>571</v>
      </c>
      <c r="G595" s="178" t="s">
        <v>262</v>
      </c>
      <c r="H595" s="179">
        <v>1</v>
      </c>
      <c r="I595" s="180"/>
      <c r="J595" s="181">
        <f>ROUND(I595*H595,2)</f>
        <v>0</v>
      </c>
      <c r="K595" s="177" t="s">
        <v>31</v>
      </c>
      <c r="L595" s="43"/>
      <c r="M595" s="182" t="s">
        <v>31</v>
      </c>
      <c r="N595" s="183" t="s">
        <v>47</v>
      </c>
      <c r="O595" s="68"/>
      <c r="P595" s="184">
        <f>O595*H595</f>
        <v>0</v>
      </c>
      <c r="Q595" s="184">
        <v>0</v>
      </c>
      <c r="R595" s="184">
        <f>Q595*H595</f>
        <v>0</v>
      </c>
      <c r="S595" s="184">
        <v>0</v>
      </c>
      <c r="T595" s="185">
        <f>S595*H595</f>
        <v>0</v>
      </c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R595" s="186" t="s">
        <v>208</v>
      </c>
      <c r="AT595" s="186" t="s">
        <v>153</v>
      </c>
      <c r="AU595" s="186" t="s">
        <v>85</v>
      </c>
      <c r="AY595" s="20" t="s">
        <v>152</v>
      </c>
      <c r="BE595" s="187">
        <f>IF(N595="základní",J595,0)</f>
        <v>0</v>
      </c>
      <c r="BF595" s="187">
        <f>IF(N595="snížená",J595,0)</f>
        <v>0</v>
      </c>
      <c r="BG595" s="187">
        <f>IF(N595="zákl. přenesená",J595,0)</f>
        <v>0</v>
      </c>
      <c r="BH595" s="187">
        <f>IF(N595="sníž. přenesená",J595,0)</f>
        <v>0</v>
      </c>
      <c r="BI595" s="187">
        <f>IF(N595="nulová",J595,0)</f>
        <v>0</v>
      </c>
      <c r="BJ595" s="20" t="s">
        <v>83</v>
      </c>
      <c r="BK595" s="187">
        <f>ROUND(I595*H595,2)</f>
        <v>0</v>
      </c>
      <c r="BL595" s="20" t="s">
        <v>208</v>
      </c>
      <c r="BM595" s="186" t="s">
        <v>572</v>
      </c>
    </row>
    <row r="596" spans="1:65" s="13" customFormat="1" ht="20.399999999999999">
      <c r="B596" s="207"/>
      <c r="C596" s="208"/>
      <c r="D596" s="188" t="s">
        <v>210</v>
      </c>
      <c r="E596" s="209" t="s">
        <v>31</v>
      </c>
      <c r="F596" s="210" t="s">
        <v>211</v>
      </c>
      <c r="G596" s="208"/>
      <c r="H596" s="209" t="s">
        <v>31</v>
      </c>
      <c r="I596" s="211"/>
      <c r="J596" s="208"/>
      <c r="K596" s="208"/>
      <c r="L596" s="212"/>
      <c r="M596" s="213"/>
      <c r="N596" s="214"/>
      <c r="O596" s="214"/>
      <c r="P596" s="214"/>
      <c r="Q596" s="214"/>
      <c r="R596" s="214"/>
      <c r="S596" s="214"/>
      <c r="T596" s="215"/>
      <c r="AT596" s="216" t="s">
        <v>210</v>
      </c>
      <c r="AU596" s="216" t="s">
        <v>85</v>
      </c>
      <c r="AV596" s="13" t="s">
        <v>83</v>
      </c>
      <c r="AW596" s="13" t="s">
        <v>38</v>
      </c>
      <c r="AX596" s="13" t="s">
        <v>76</v>
      </c>
      <c r="AY596" s="216" t="s">
        <v>152</v>
      </c>
    </row>
    <row r="597" spans="1:65" s="13" customFormat="1" ht="10.199999999999999">
      <c r="B597" s="207"/>
      <c r="C597" s="208"/>
      <c r="D597" s="188" t="s">
        <v>210</v>
      </c>
      <c r="E597" s="209" t="s">
        <v>31</v>
      </c>
      <c r="F597" s="210" t="s">
        <v>212</v>
      </c>
      <c r="G597" s="208"/>
      <c r="H597" s="209" t="s">
        <v>31</v>
      </c>
      <c r="I597" s="211"/>
      <c r="J597" s="208"/>
      <c r="K597" s="208"/>
      <c r="L597" s="212"/>
      <c r="M597" s="213"/>
      <c r="N597" s="214"/>
      <c r="O597" s="214"/>
      <c r="P597" s="214"/>
      <c r="Q597" s="214"/>
      <c r="R597" s="214"/>
      <c r="S597" s="214"/>
      <c r="T597" s="215"/>
      <c r="AT597" s="216" t="s">
        <v>210</v>
      </c>
      <c r="AU597" s="216" t="s">
        <v>85</v>
      </c>
      <c r="AV597" s="13" t="s">
        <v>83</v>
      </c>
      <c r="AW597" s="13" t="s">
        <v>38</v>
      </c>
      <c r="AX597" s="13" t="s">
        <v>76</v>
      </c>
      <c r="AY597" s="216" t="s">
        <v>152</v>
      </c>
    </row>
    <row r="598" spans="1:65" s="13" customFormat="1" ht="10.199999999999999">
      <c r="B598" s="207"/>
      <c r="C598" s="208"/>
      <c r="D598" s="188" t="s">
        <v>210</v>
      </c>
      <c r="E598" s="209" t="s">
        <v>31</v>
      </c>
      <c r="F598" s="210" t="s">
        <v>421</v>
      </c>
      <c r="G598" s="208"/>
      <c r="H598" s="209" t="s">
        <v>31</v>
      </c>
      <c r="I598" s="211"/>
      <c r="J598" s="208"/>
      <c r="K598" s="208"/>
      <c r="L598" s="212"/>
      <c r="M598" s="213"/>
      <c r="N598" s="214"/>
      <c r="O598" s="214"/>
      <c r="P598" s="214"/>
      <c r="Q598" s="214"/>
      <c r="R598" s="214"/>
      <c r="S598" s="214"/>
      <c r="T598" s="215"/>
      <c r="AT598" s="216" t="s">
        <v>210</v>
      </c>
      <c r="AU598" s="216" t="s">
        <v>85</v>
      </c>
      <c r="AV598" s="13" t="s">
        <v>83</v>
      </c>
      <c r="AW598" s="13" t="s">
        <v>38</v>
      </c>
      <c r="AX598" s="13" t="s">
        <v>76</v>
      </c>
      <c r="AY598" s="216" t="s">
        <v>152</v>
      </c>
    </row>
    <row r="599" spans="1:65" s="13" customFormat="1" ht="10.199999999999999">
      <c r="B599" s="207"/>
      <c r="C599" s="208"/>
      <c r="D599" s="188" t="s">
        <v>210</v>
      </c>
      <c r="E599" s="209" t="s">
        <v>31</v>
      </c>
      <c r="F599" s="210" t="s">
        <v>422</v>
      </c>
      <c r="G599" s="208"/>
      <c r="H599" s="209" t="s">
        <v>31</v>
      </c>
      <c r="I599" s="211"/>
      <c r="J599" s="208"/>
      <c r="K599" s="208"/>
      <c r="L599" s="212"/>
      <c r="M599" s="213"/>
      <c r="N599" s="214"/>
      <c r="O599" s="214"/>
      <c r="P599" s="214"/>
      <c r="Q599" s="214"/>
      <c r="R599" s="214"/>
      <c r="S599" s="214"/>
      <c r="T599" s="215"/>
      <c r="AT599" s="216" t="s">
        <v>210</v>
      </c>
      <c r="AU599" s="216" t="s">
        <v>85</v>
      </c>
      <c r="AV599" s="13" t="s">
        <v>83</v>
      </c>
      <c r="AW599" s="13" t="s">
        <v>38</v>
      </c>
      <c r="AX599" s="13" t="s">
        <v>76</v>
      </c>
      <c r="AY599" s="216" t="s">
        <v>152</v>
      </c>
    </row>
    <row r="600" spans="1:65" s="13" customFormat="1" ht="10.199999999999999">
      <c r="B600" s="207"/>
      <c r="C600" s="208"/>
      <c r="D600" s="188" t="s">
        <v>210</v>
      </c>
      <c r="E600" s="209" t="s">
        <v>31</v>
      </c>
      <c r="F600" s="210" t="s">
        <v>423</v>
      </c>
      <c r="G600" s="208"/>
      <c r="H600" s="209" t="s">
        <v>31</v>
      </c>
      <c r="I600" s="211"/>
      <c r="J600" s="208"/>
      <c r="K600" s="208"/>
      <c r="L600" s="212"/>
      <c r="M600" s="213"/>
      <c r="N600" s="214"/>
      <c r="O600" s="214"/>
      <c r="P600" s="214"/>
      <c r="Q600" s="214"/>
      <c r="R600" s="214"/>
      <c r="S600" s="214"/>
      <c r="T600" s="215"/>
      <c r="AT600" s="216" t="s">
        <v>210</v>
      </c>
      <c r="AU600" s="216" t="s">
        <v>85</v>
      </c>
      <c r="AV600" s="13" t="s">
        <v>83</v>
      </c>
      <c r="AW600" s="13" t="s">
        <v>38</v>
      </c>
      <c r="AX600" s="13" t="s">
        <v>76</v>
      </c>
      <c r="AY600" s="216" t="s">
        <v>152</v>
      </c>
    </row>
    <row r="601" spans="1:65" s="13" customFormat="1" ht="10.199999999999999">
      <c r="B601" s="207"/>
      <c r="C601" s="208"/>
      <c r="D601" s="188" t="s">
        <v>210</v>
      </c>
      <c r="E601" s="209" t="s">
        <v>31</v>
      </c>
      <c r="F601" s="210" t="s">
        <v>424</v>
      </c>
      <c r="G601" s="208"/>
      <c r="H601" s="209" t="s">
        <v>31</v>
      </c>
      <c r="I601" s="211"/>
      <c r="J601" s="208"/>
      <c r="K601" s="208"/>
      <c r="L601" s="212"/>
      <c r="M601" s="213"/>
      <c r="N601" s="214"/>
      <c r="O601" s="214"/>
      <c r="P601" s="214"/>
      <c r="Q601" s="214"/>
      <c r="R601" s="214"/>
      <c r="S601" s="214"/>
      <c r="T601" s="215"/>
      <c r="AT601" s="216" t="s">
        <v>210</v>
      </c>
      <c r="AU601" s="216" t="s">
        <v>85</v>
      </c>
      <c r="AV601" s="13" t="s">
        <v>83</v>
      </c>
      <c r="AW601" s="13" t="s">
        <v>38</v>
      </c>
      <c r="AX601" s="13" t="s">
        <v>76</v>
      </c>
      <c r="AY601" s="216" t="s">
        <v>152</v>
      </c>
    </row>
    <row r="602" spans="1:65" s="13" customFormat="1" ht="10.199999999999999">
      <c r="B602" s="207"/>
      <c r="C602" s="208"/>
      <c r="D602" s="188" t="s">
        <v>210</v>
      </c>
      <c r="E602" s="209" t="s">
        <v>31</v>
      </c>
      <c r="F602" s="210" t="s">
        <v>425</v>
      </c>
      <c r="G602" s="208"/>
      <c r="H602" s="209" t="s">
        <v>31</v>
      </c>
      <c r="I602" s="211"/>
      <c r="J602" s="208"/>
      <c r="K602" s="208"/>
      <c r="L602" s="212"/>
      <c r="M602" s="213"/>
      <c r="N602" s="214"/>
      <c r="O602" s="214"/>
      <c r="P602" s="214"/>
      <c r="Q602" s="214"/>
      <c r="R602" s="214"/>
      <c r="S602" s="214"/>
      <c r="T602" s="215"/>
      <c r="AT602" s="216" t="s">
        <v>210</v>
      </c>
      <c r="AU602" s="216" t="s">
        <v>85</v>
      </c>
      <c r="AV602" s="13" t="s">
        <v>83</v>
      </c>
      <c r="AW602" s="13" t="s">
        <v>38</v>
      </c>
      <c r="AX602" s="13" t="s">
        <v>76</v>
      </c>
      <c r="AY602" s="216" t="s">
        <v>152</v>
      </c>
    </row>
    <row r="603" spans="1:65" s="13" customFormat="1" ht="10.199999999999999">
      <c r="B603" s="207"/>
      <c r="C603" s="208"/>
      <c r="D603" s="188" t="s">
        <v>210</v>
      </c>
      <c r="E603" s="209" t="s">
        <v>31</v>
      </c>
      <c r="F603" s="210" t="s">
        <v>426</v>
      </c>
      <c r="G603" s="208"/>
      <c r="H603" s="209" t="s">
        <v>31</v>
      </c>
      <c r="I603" s="211"/>
      <c r="J603" s="208"/>
      <c r="K603" s="208"/>
      <c r="L603" s="212"/>
      <c r="M603" s="213"/>
      <c r="N603" s="214"/>
      <c r="O603" s="214"/>
      <c r="P603" s="214"/>
      <c r="Q603" s="214"/>
      <c r="R603" s="214"/>
      <c r="S603" s="214"/>
      <c r="T603" s="215"/>
      <c r="AT603" s="216" t="s">
        <v>210</v>
      </c>
      <c r="AU603" s="216" t="s">
        <v>85</v>
      </c>
      <c r="AV603" s="13" t="s">
        <v>83</v>
      </c>
      <c r="AW603" s="13" t="s">
        <v>38</v>
      </c>
      <c r="AX603" s="13" t="s">
        <v>76</v>
      </c>
      <c r="AY603" s="216" t="s">
        <v>152</v>
      </c>
    </row>
    <row r="604" spans="1:65" s="13" customFormat="1" ht="10.199999999999999">
      <c r="B604" s="207"/>
      <c r="C604" s="208"/>
      <c r="D604" s="188" t="s">
        <v>210</v>
      </c>
      <c r="E604" s="209" t="s">
        <v>31</v>
      </c>
      <c r="F604" s="210" t="s">
        <v>573</v>
      </c>
      <c r="G604" s="208"/>
      <c r="H604" s="209" t="s">
        <v>31</v>
      </c>
      <c r="I604" s="211"/>
      <c r="J604" s="208"/>
      <c r="K604" s="208"/>
      <c r="L604" s="212"/>
      <c r="M604" s="213"/>
      <c r="N604" s="214"/>
      <c r="O604" s="214"/>
      <c r="P604" s="214"/>
      <c r="Q604" s="214"/>
      <c r="R604" s="214"/>
      <c r="S604" s="214"/>
      <c r="T604" s="215"/>
      <c r="AT604" s="216" t="s">
        <v>210</v>
      </c>
      <c r="AU604" s="216" t="s">
        <v>85</v>
      </c>
      <c r="AV604" s="13" t="s">
        <v>83</v>
      </c>
      <c r="AW604" s="13" t="s">
        <v>38</v>
      </c>
      <c r="AX604" s="13" t="s">
        <v>76</v>
      </c>
      <c r="AY604" s="216" t="s">
        <v>152</v>
      </c>
    </row>
    <row r="605" spans="1:65" s="13" customFormat="1" ht="10.199999999999999">
      <c r="B605" s="207"/>
      <c r="C605" s="208"/>
      <c r="D605" s="188" t="s">
        <v>210</v>
      </c>
      <c r="E605" s="209" t="s">
        <v>31</v>
      </c>
      <c r="F605" s="210" t="s">
        <v>574</v>
      </c>
      <c r="G605" s="208"/>
      <c r="H605" s="209" t="s">
        <v>31</v>
      </c>
      <c r="I605" s="211"/>
      <c r="J605" s="208"/>
      <c r="K605" s="208"/>
      <c r="L605" s="212"/>
      <c r="M605" s="213"/>
      <c r="N605" s="214"/>
      <c r="O605" s="214"/>
      <c r="P605" s="214"/>
      <c r="Q605" s="214"/>
      <c r="R605" s="214"/>
      <c r="S605" s="214"/>
      <c r="T605" s="215"/>
      <c r="AT605" s="216" t="s">
        <v>210</v>
      </c>
      <c r="AU605" s="216" t="s">
        <v>85</v>
      </c>
      <c r="AV605" s="13" t="s">
        <v>83</v>
      </c>
      <c r="AW605" s="13" t="s">
        <v>38</v>
      </c>
      <c r="AX605" s="13" t="s">
        <v>76</v>
      </c>
      <c r="AY605" s="216" t="s">
        <v>152</v>
      </c>
    </row>
    <row r="606" spans="1:65" s="14" customFormat="1" ht="10.199999999999999">
      <c r="B606" s="217"/>
      <c r="C606" s="218"/>
      <c r="D606" s="188" t="s">
        <v>210</v>
      </c>
      <c r="E606" s="219" t="s">
        <v>31</v>
      </c>
      <c r="F606" s="220" t="s">
        <v>293</v>
      </c>
      <c r="G606" s="218"/>
      <c r="H606" s="221">
        <v>1</v>
      </c>
      <c r="I606" s="222"/>
      <c r="J606" s="218"/>
      <c r="K606" s="218"/>
      <c r="L606" s="223"/>
      <c r="M606" s="224"/>
      <c r="N606" s="225"/>
      <c r="O606" s="225"/>
      <c r="P606" s="225"/>
      <c r="Q606" s="225"/>
      <c r="R606" s="225"/>
      <c r="S606" s="225"/>
      <c r="T606" s="226"/>
      <c r="AT606" s="227" t="s">
        <v>210</v>
      </c>
      <c r="AU606" s="227" t="s">
        <v>85</v>
      </c>
      <c r="AV606" s="14" t="s">
        <v>85</v>
      </c>
      <c r="AW606" s="14" t="s">
        <v>38</v>
      </c>
      <c r="AX606" s="14" t="s">
        <v>76</v>
      </c>
      <c r="AY606" s="227" t="s">
        <v>152</v>
      </c>
    </row>
    <row r="607" spans="1:65" s="15" customFormat="1" ht="10.199999999999999">
      <c r="B607" s="228"/>
      <c r="C607" s="229"/>
      <c r="D607" s="188" t="s">
        <v>210</v>
      </c>
      <c r="E607" s="230" t="s">
        <v>31</v>
      </c>
      <c r="F607" s="231" t="s">
        <v>223</v>
      </c>
      <c r="G607" s="229"/>
      <c r="H607" s="232">
        <v>1</v>
      </c>
      <c r="I607" s="233"/>
      <c r="J607" s="229"/>
      <c r="K607" s="229"/>
      <c r="L607" s="234"/>
      <c r="M607" s="235"/>
      <c r="N607" s="236"/>
      <c r="O607" s="236"/>
      <c r="P607" s="236"/>
      <c r="Q607" s="236"/>
      <c r="R607" s="236"/>
      <c r="S607" s="236"/>
      <c r="T607" s="237"/>
      <c r="AT607" s="238" t="s">
        <v>210</v>
      </c>
      <c r="AU607" s="238" t="s">
        <v>85</v>
      </c>
      <c r="AV607" s="15" t="s">
        <v>157</v>
      </c>
      <c r="AW607" s="15" t="s">
        <v>38</v>
      </c>
      <c r="AX607" s="15" t="s">
        <v>83</v>
      </c>
      <c r="AY607" s="238" t="s">
        <v>152</v>
      </c>
    </row>
    <row r="608" spans="1:65" s="2" customFormat="1" ht="16.5" customHeight="1">
      <c r="A608" s="38"/>
      <c r="B608" s="39"/>
      <c r="C608" s="175" t="s">
        <v>227</v>
      </c>
      <c r="D608" s="175" t="s">
        <v>153</v>
      </c>
      <c r="E608" s="176" t="s">
        <v>575</v>
      </c>
      <c r="F608" s="177" t="s">
        <v>576</v>
      </c>
      <c r="G608" s="178" t="s">
        <v>262</v>
      </c>
      <c r="H608" s="179">
        <v>1</v>
      </c>
      <c r="I608" s="180"/>
      <c r="J608" s="181">
        <f>ROUND(I608*H608,2)</f>
        <v>0</v>
      </c>
      <c r="K608" s="177" t="s">
        <v>31</v>
      </c>
      <c r="L608" s="43"/>
      <c r="M608" s="182" t="s">
        <v>31</v>
      </c>
      <c r="N608" s="183" t="s">
        <v>47</v>
      </c>
      <c r="O608" s="68"/>
      <c r="P608" s="184">
        <f>O608*H608</f>
        <v>0</v>
      </c>
      <c r="Q608" s="184">
        <v>0</v>
      </c>
      <c r="R608" s="184">
        <f>Q608*H608</f>
        <v>0</v>
      </c>
      <c r="S608" s="184">
        <v>0</v>
      </c>
      <c r="T608" s="185">
        <f>S608*H608</f>
        <v>0</v>
      </c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  <c r="AR608" s="186" t="s">
        <v>208</v>
      </c>
      <c r="AT608" s="186" t="s">
        <v>153</v>
      </c>
      <c r="AU608" s="186" t="s">
        <v>85</v>
      </c>
      <c r="AY608" s="20" t="s">
        <v>152</v>
      </c>
      <c r="BE608" s="187">
        <f>IF(N608="základní",J608,0)</f>
        <v>0</v>
      </c>
      <c r="BF608" s="187">
        <f>IF(N608="snížená",J608,0)</f>
        <v>0</v>
      </c>
      <c r="BG608" s="187">
        <f>IF(N608="zákl. přenesená",J608,0)</f>
        <v>0</v>
      </c>
      <c r="BH608" s="187">
        <f>IF(N608="sníž. přenesená",J608,0)</f>
        <v>0</v>
      </c>
      <c r="BI608" s="187">
        <f>IF(N608="nulová",J608,0)</f>
        <v>0</v>
      </c>
      <c r="BJ608" s="20" t="s">
        <v>83</v>
      </c>
      <c r="BK608" s="187">
        <f>ROUND(I608*H608,2)</f>
        <v>0</v>
      </c>
      <c r="BL608" s="20" t="s">
        <v>208</v>
      </c>
      <c r="BM608" s="186" t="s">
        <v>577</v>
      </c>
    </row>
    <row r="609" spans="1:65" s="13" customFormat="1" ht="20.399999999999999">
      <c r="B609" s="207"/>
      <c r="C609" s="208"/>
      <c r="D609" s="188" t="s">
        <v>210</v>
      </c>
      <c r="E609" s="209" t="s">
        <v>31</v>
      </c>
      <c r="F609" s="210" t="s">
        <v>211</v>
      </c>
      <c r="G609" s="208"/>
      <c r="H609" s="209" t="s">
        <v>31</v>
      </c>
      <c r="I609" s="211"/>
      <c r="J609" s="208"/>
      <c r="K609" s="208"/>
      <c r="L609" s="212"/>
      <c r="M609" s="213"/>
      <c r="N609" s="214"/>
      <c r="O609" s="214"/>
      <c r="P609" s="214"/>
      <c r="Q609" s="214"/>
      <c r="R609" s="214"/>
      <c r="S609" s="214"/>
      <c r="T609" s="215"/>
      <c r="AT609" s="216" t="s">
        <v>210</v>
      </c>
      <c r="AU609" s="216" t="s">
        <v>85</v>
      </c>
      <c r="AV609" s="13" t="s">
        <v>83</v>
      </c>
      <c r="AW609" s="13" t="s">
        <v>38</v>
      </c>
      <c r="AX609" s="13" t="s">
        <v>76</v>
      </c>
      <c r="AY609" s="216" t="s">
        <v>152</v>
      </c>
    </row>
    <row r="610" spans="1:65" s="13" customFormat="1" ht="10.199999999999999">
      <c r="B610" s="207"/>
      <c r="C610" s="208"/>
      <c r="D610" s="188" t="s">
        <v>210</v>
      </c>
      <c r="E610" s="209" t="s">
        <v>31</v>
      </c>
      <c r="F610" s="210" t="s">
        <v>212</v>
      </c>
      <c r="G610" s="208"/>
      <c r="H610" s="209" t="s">
        <v>31</v>
      </c>
      <c r="I610" s="211"/>
      <c r="J610" s="208"/>
      <c r="K610" s="208"/>
      <c r="L610" s="212"/>
      <c r="M610" s="213"/>
      <c r="N610" s="214"/>
      <c r="O610" s="214"/>
      <c r="P610" s="214"/>
      <c r="Q610" s="214"/>
      <c r="R610" s="214"/>
      <c r="S610" s="214"/>
      <c r="T610" s="215"/>
      <c r="AT610" s="216" t="s">
        <v>210</v>
      </c>
      <c r="AU610" s="216" t="s">
        <v>85</v>
      </c>
      <c r="AV610" s="13" t="s">
        <v>83</v>
      </c>
      <c r="AW610" s="13" t="s">
        <v>38</v>
      </c>
      <c r="AX610" s="13" t="s">
        <v>76</v>
      </c>
      <c r="AY610" s="216" t="s">
        <v>152</v>
      </c>
    </row>
    <row r="611" spans="1:65" s="13" customFormat="1" ht="10.199999999999999">
      <c r="B611" s="207"/>
      <c r="C611" s="208"/>
      <c r="D611" s="188" t="s">
        <v>210</v>
      </c>
      <c r="E611" s="209" t="s">
        <v>31</v>
      </c>
      <c r="F611" s="210" t="s">
        <v>421</v>
      </c>
      <c r="G611" s="208"/>
      <c r="H611" s="209" t="s">
        <v>31</v>
      </c>
      <c r="I611" s="211"/>
      <c r="J611" s="208"/>
      <c r="K611" s="208"/>
      <c r="L611" s="212"/>
      <c r="M611" s="213"/>
      <c r="N611" s="214"/>
      <c r="O611" s="214"/>
      <c r="P611" s="214"/>
      <c r="Q611" s="214"/>
      <c r="R611" s="214"/>
      <c r="S611" s="214"/>
      <c r="T611" s="215"/>
      <c r="AT611" s="216" t="s">
        <v>210</v>
      </c>
      <c r="AU611" s="216" t="s">
        <v>85</v>
      </c>
      <c r="AV611" s="13" t="s">
        <v>83</v>
      </c>
      <c r="AW611" s="13" t="s">
        <v>38</v>
      </c>
      <c r="AX611" s="13" t="s">
        <v>76</v>
      </c>
      <c r="AY611" s="216" t="s">
        <v>152</v>
      </c>
    </row>
    <row r="612" spans="1:65" s="13" customFormat="1" ht="10.199999999999999">
      <c r="B612" s="207"/>
      <c r="C612" s="208"/>
      <c r="D612" s="188" t="s">
        <v>210</v>
      </c>
      <c r="E612" s="209" t="s">
        <v>31</v>
      </c>
      <c r="F612" s="210" t="s">
        <v>422</v>
      </c>
      <c r="G612" s="208"/>
      <c r="H612" s="209" t="s">
        <v>31</v>
      </c>
      <c r="I612" s="211"/>
      <c r="J612" s="208"/>
      <c r="K612" s="208"/>
      <c r="L612" s="212"/>
      <c r="M612" s="213"/>
      <c r="N612" s="214"/>
      <c r="O612" s="214"/>
      <c r="P612" s="214"/>
      <c r="Q612" s="214"/>
      <c r="R612" s="214"/>
      <c r="S612" s="214"/>
      <c r="T612" s="215"/>
      <c r="AT612" s="216" t="s">
        <v>210</v>
      </c>
      <c r="AU612" s="216" t="s">
        <v>85</v>
      </c>
      <c r="AV612" s="13" t="s">
        <v>83</v>
      </c>
      <c r="AW612" s="13" t="s">
        <v>38</v>
      </c>
      <c r="AX612" s="13" t="s">
        <v>76</v>
      </c>
      <c r="AY612" s="216" t="s">
        <v>152</v>
      </c>
    </row>
    <row r="613" spans="1:65" s="13" customFormat="1" ht="10.199999999999999">
      <c r="B613" s="207"/>
      <c r="C613" s="208"/>
      <c r="D613" s="188" t="s">
        <v>210</v>
      </c>
      <c r="E613" s="209" t="s">
        <v>31</v>
      </c>
      <c r="F613" s="210" t="s">
        <v>423</v>
      </c>
      <c r="G613" s="208"/>
      <c r="H613" s="209" t="s">
        <v>31</v>
      </c>
      <c r="I613" s="211"/>
      <c r="J613" s="208"/>
      <c r="K613" s="208"/>
      <c r="L613" s="212"/>
      <c r="M613" s="213"/>
      <c r="N613" s="214"/>
      <c r="O613" s="214"/>
      <c r="P613" s="214"/>
      <c r="Q613" s="214"/>
      <c r="R613" s="214"/>
      <c r="S613" s="214"/>
      <c r="T613" s="215"/>
      <c r="AT613" s="216" t="s">
        <v>210</v>
      </c>
      <c r="AU613" s="216" t="s">
        <v>85</v>
      </c>
      <c r="AV613" s="13" t="s">
        <v>83</v>
      </c>
      <c r="AW613" s="13" t="s">
        <v>38</v>
      </c>
      <c r="AX613" s="13" t="s">
        <v>76</v>
      </c>
      <c r="AY613" s="216" t="s">
        <v>152</v>
      </c>
    </row>
    <row r="614" spans="1:65" s="13" customFormat="1" ht="10.199999999999999">
      <c r="B614" s="207"/>
      <c r="C614" s="208"/>
      <c r="D614" s="188" t="s">
        <v>210</v>
      </c>
      <c r="E614" s="209" t="s">
        <v>31</v>
      </c>
      <c r="F614" s="210" t="s">
        <v>424</v>
      </c>
      <c r="G614" s="208"/>
      <c r="H614" s="209" t="s">
        <v>31</v>
      </c>
      <c r="I614" s="211"/>
      <c r="J614" s="208"/>
      <c r="K614" s="208"/>
      <c r="L614" s="212"/>
      <c r="M614" s="213"/>
      <c r="N614" s="214"/>
      <c r="O614" s="214"/>
      <c r="P614" s="214"/>
      <c r="Q614" s="214"/>
      <c r="R614" s="214"/>
      <c r="S614" s="214"/>
      <c r="T614" s="215"/>
      <c r="AT614" s="216" t="s">
        <v>210</v>
      </c>
      <c r="AU614" s="216" t="s">
        <v>85</v>
      </c>
      <c r="AV614" s="13" t="s">
        <v>83</v>
      </c>
      <c r="AW614" s="13" t="s">
        <v>38</v>
      </c>
      <c r="AX614" s="13" t="s">
        <v>76</v>
      </c>
      <c r="AY614" s="216" t="s">
        <v>152</v>
      </c>
    </row>
    <row r="615" spans="1:65" s="13" customFormat="1" ht="10.199999999999999">
      <c r="B615" s="207"/>
      <c r="C615" s="208"/>
      <c r="D615" s="188" t="s">
        <v>210</v>
      </c>
      <c r="E615" s="209" t="s">
        <v>31</v>
      </c>
      <c r="F615" s="210" t="s">
        <v>425</v>
      </c>
      <c r="G615" s="208"/>
      <c r="H615" s="209" t="s">
        <v>31</v>
      </c>
      <c r="I615" s="211"/>
      <c r="J615" s="208"/>
      <c r="K615" s="208"/>
      <c r="L615" s="212"/>
      <c r="M615" s="213"/>
      <c r="N615" s="214"/>
      <c r="O615" s="214"/>
      <c r="P615" s="214"/>
      <c r="Q615" s="214"/>
      <c r="R615" s="214"/>
      <c r="S615" s="214"/>
      <c r="T615" s="215"/>
      <c r="AT615" s="216" t="s">
        <v>210</v>
      </c>
      <c r="AU615" s="216" t="s">
        <v>85</v>
      </c>
      <c r="AV615" s="13" t="s">
        <v>83</v>
      </c>
      <c r="AW615" s="13" t="s">
        <v>38</v>
      </c>
      <c r="AX615" s="13" t="s">
        <v>76</v>
      </c>
      <c r="AY615" s="216" t="s">
        <v>152</v>
      </c>
    </row>
    <row r="616" spans="1:65" s="13" customFormat="1" ht="10.199999999999999">
      <c r="B616" s="207"/>
      <c r="C616" s="208"/>
      <c r="D616" s="188" t="s">
        <v>210</v>
      </c>
      <c r="E616" s="209" t="s">
        <v>31</v>
      </c>
      <c r="F616" s="210" t="s">
        <v>426</v>
      </c>
      <c r="G616" s="208"/>
      <c r="H616" s="209" t="s">
        <v>31</v>
      </c>
      <c r="I616" s="211"/>
      <c r="J616" s="208"/>
      <c r="K616" s="208"/>
      <c r="L616" s="212"/>
      <c r="M616" s="213"/>
      <c r="N616" s="214"/>
      <c r="O616" s="214"/>
      <c r="P616" s="214"/>
      <c r="Q616" s="214"/>
      <c r="R616" s="214"/>
      <c r="S616" s="214"/>
      <c r="T616" s="215"/>
      <c r="AT616" s="216" t="s">
        <v>210</v>
      </c>
      <c r="AU616" s="216" t="s">
        <v>85</v>
      </c>
      <c r="AV616" s="13" t="s">
        <v>83</v>
      </c>
      <c r="AW616" s="13" t="s">
        <v>38</v>
      </c>
      <c r="AX616" s="13" t="s">
        <v>76</v>
      </c>
      <c r="AY616" s="216" t="s">
        <v>152</v>
      </c>
    </row>
    <row r="617" spans="1:65" s="13" customFormat="1" ht="10.199999999999999">
      <c r="B617" s="207"/>
      <c r="C617" s="208"/>
      <c r="D617" s="188" t="s">
        <v>210</v>
      </c>
      <c r="E617" s="209" t="s">
        <v>31</v>
      </c>
      <c r="F617" s="210" t="s">
        <v>578</v>
      </c>
      <c r="G617" s="208"/>
      <c r="H617" s="209" t="s">
        <v>31</v>
      </c>
      <c r="I617" s="211"/>
      <c r="J617" s="208"/>
      <c r="K617" s="208"/>
      <c r="L617" s="212"/>
      <c r="M617" s="213"/>
      <c r="N617" s="214"/>
      <c r="O617" s="214"/>
      <c r="P617" s="214"/>
      <c r="Q617" s="214"/>
      <c r="R617" s="214"/>
      <c r="S617" s="214"/>
      <c r="T617" s="215"/>
      <c r="AT617" s="216" t="s">
        <v>210</v>
      </c>
      <c r="AU617" s="216" t="s">
        <v>85</v>
      </c>
      <c r="AV617" s="13" t="s">
        <v>83</v>
      </c>
      <c r="AW617" s="13" t="s">
        <v>38</v>
      </c>
      <c r="AX617" s="13" t="s">
        <v>76</v>
      </c>
      <c r="AY617" s="216" t="s">
        <v>152</v>
      </c>
    </row>
    <row r="618" spans="1:65" s="13" customFormat="1" ht="10.199999999999999">
      <c r="B618" s="207"/>
      <c r="C618" s="208"/>
      <c r="D618" s="188" t="s">
        <v>210</v>
      </c>
      <c r="E618" s="209" t="s">
        <v>31</v>
      </c>
      <c r="F618" s="210" t="s">
        <v>579</v>
      </c>
      <c r="G618" s="208"/>
      <c r="H618" s="209" t="s">
        <v>31</v>
      </c>
      <c r="I618" s="211"/>
      <c r="J618" s="208"/>
      <c r="K618" s="208"/>
      <c r="L618" s="212"/>
      <c r="M618" s="213"/>
      <c r="N618" s="214"/>
      <c r="O618" s="214"/>
      <c r="P618" s="214"/>
      <c r="Q618" s="214"/>
      <c r="R618" s="214"/>
      <c r="S618" s="214"/>
      <c r="T618" s="215"/>
      <c r="AT618" s="216" t="s">
        <v>210</v>
      </c>
      <c r="AU618" s="216" t="s">
        <v>85</v>
      </c>
      <c r="AV618" s="13" t="s">
        <v>83</v>
      </c>
      <c r="AW618" s="13" t="s">
        <v>38</v>
      </c>
      <c r="AX618" s="13" t="s">
        <v>76</v>
      </c>
      <c r="AY618" s="216" t="s">
        <v>152</v>
      </c>
    </row>
    <row r="619" spans="1:65" s="13" customFormat="1" ht="10.199999999999999">
      <c r="B619" s="207"/>
      <c r="C619" s="208"/>
      <c r="D619" s="188" t="s">
        <v>210</v>
      </c>
      <c r="E619" s="209" t="s">
        <v>31</v>
      </c>
      <c r="F619" s="210" t="s">
        <v>580</v>
      </c>
      <c r="G619" s="208"/>
      <c r="H619" s="209" t="s">
        <v>31</v>
      </c>
      <c r="I619" s="211"/>
      <c r="J619" s="208"/>
      <c r="K619" s="208"/>
      <c r="L619" s="212"/>
      <c r="M619" s="213"/>
      <c r="N619" s="214"/>
      <c r="O619" s="214"/>
      <c r="P619" s="214"/>
      <c r="Q619" s="214"/>
      <c r="R619" s="214"/>
      <c r="S619" s="214"/>
      <c r="T619" s="215"/>
      <c r="AT619" s="216" t="s">
        <v>210</v>
      </c>
      <c r="AU619" s="216" t="s">
        <v>85</v>
      </c>
      <c r="AV619" s="13" t="s">
        <v>83</v>
      </c>
      <c r="AW619" s="13" t="s">
        <v>38</v>
      </c>
      <c r="AX619" s="13" t="s">
        <v>76</v>
      </c>
      <c r="AY619" s="216" t="s">
        <v>152</v>
      </c>
    </row>
    <row r="620" spans="1:65" s="13" customFormat="1" ht="10.199999999999999">
      <c r="B620" s="207"/>
      <c r="C620" s="208"/>
      <c r="D620" s="188" t="s">
        <v>210</v>
      </c>
      <c r="E620" s="209" t="s">
        <v>31</v>
      </c>
      <c r="F620" s="210" t="s">
        <v>581</v>
      </c>
      <c r="G620" s="208"/>
      <c r="H620" s="209" t="s">
        <v>31</v>
      </c>
      <c r="I620" s="211"/>
      <c r="J620" s="208"/>
      <c r="K620" s="208"/>
      <c r="L620" s="212"/>
      <c r="M620" s="213"/>
      <c r="N620" s="214"/>
      <c r="O620" s="214"/>
      <c r="P620" s="214"/>
      <c r="Q620" s="214"/>
      <c r="R620" s="214"/>
      <c r="S620" s="214"/>
      <c r="T620" s="215"/>
      <c r="AT620" s="216" t="s">
        <v>210</v>
      </c>
      <c r="AU620" s="216" t="s">
        <v>85</v>
      </c>
      <c r="AV620" s="13" t="s">
        <v>83</v>
      </c>
      <c r="AW620" s="13" t="s">
        <v>38</v>
      </c>
      <c r="AX620" s="13" t="s">
        <v>76</v>
      </c>
      <c r="AY620" s="216" t="s">
        <v>152</v>
      </c>
    </row>
    <row r="621" spans="1:65" s="14" customFormat="1" ht="10.199999999999999">
      <c r="B621" s="217"/>
      <c r="C621" s="218"/>
      <c r="D621" s="188" t="s">
        <v>210</v>
      </c>
      <c r="E621" s="219" t="s">
        <v>31</v>
      </c>
      <c r="F621" s="220" t="s">
        <v>293</v>
      </c>
      <c r="G621" s="218"/>
      <c r="H621" s="221">
        <v>1</v>
      </c>
      <c r="I621" s="222"/>
      <c r="J621" s="218"/>
      <c r="K621" s="218"/>
      <c r="L621" s="223"/>
      <c r="M621" s="224"/>
      <c r="N621" s="225"/>
      <c r="O621" s="225"/>
      <c r="P621" s="225"/>
      <c r="Q621" s="225"/>
      <c r="R621" s="225"/>
      <c r="S621" s="225"/>
      <c r="T621" s="226"/>
      <c r="AT621" s="227" t="s">
        <v>210</v>
      </c>
      <c r="AU621" s="227" t="s">
        <v>85</v>
      </c>
      <c r="AV621" s="14" t="s">
        <v>85</v>
      </c>
      <c r="AW621" s="14" t="s">
        <v>38</v>
      </c>
      <c r="AX621" s="14" t="s">
        <v>76</v>
      </c>
      <c r="AY621" s="227" t="s">
        <v>152</v>
      </c>
    </row>
    <row r="622" spans="1:65" s="15" customFormat="1" ht="10.199999999999999">
      <c r="B622" s="228"/>
      <c r="C622" s="229"/>
      <c r="D622" s="188" t="s">
        <v>210</v>
      </c>
      <c r="E622" s="230" t="s">
        <v>31</v>
      </c>
      <c r="F622" s="231" t="s">
        <v>223</v>
      </c>
      <c r="G622" s="229"/>
      <c r="H622" s="232">
        <v>1</v>
      </c>
      <c r="I622" s="233"/>
      <c r="J622" s="229"/>
      <c r="K622" s="229"/>
      <c r="L622" s="234"/>
      <c r="M622" s="235"/>
      <c r="N622" s="236"/>
      <c r="O622" s="236"/>
      <c r="P622" s="236"/>
      <c r="Q622" s="236"/>
      <c r="R622" s="236"/>
      <c r="S622" s="236"/>
      <c r="T622" s="237"/>
      <c r="AT622" s="238" t="s">
        <v>210</v>
      </c>
      <c r="AU622" s="238" t="s">
        <v>85</v>
      </c>
      <c r="AV622" s="15" t="s">
        <v>157</v>
      </c>
      <c r="AW622" s="15" t="s">
        <v>38</v>
      </c>
      <c r="AX622" s="15" t="s">
        <v>83</v>
      </c>
      <c r="AY622" s="238" t="s">
        <v>152</v>
      </c>
    </row>
    <row r="623" spans="1:65" s="2" customFormat="1" ht="16.5" customHeight="1">
      <c r="A623" s="38"/>
      <c r="B623" s="39"/>
      <c r="C623" s="175" t="s">
        <v>394</v>
      </c>
      <c r="D623" s="175" t="s">
        <v>153</v>
      </c>
      <c r="E623" s="176" t="s">
        <v>582</v>
      </c>
      <c r="F623" s="177" t="s">
        <v>583</v>
      </c>
      <c r="G623" s="178" t="s">
        <v>262</v>
      </c>
      <c r="H623" s="179">
        <v>1</v>
      </c>
      <c r="I623" s="180"/>
      <c r="J623" s="181">
        <f>ROUND(I623*H623,2)</f>
        <v>0</v>
      </c>
      <c r="K623" s="177" t="s">
        <v>31</v>
      </c>
      <c r="L623" s="43"/>
      <c r="M623" s="182" t="s">
        <v>31</v>
      </c>
      <c r="N623" s="183" t="s">
        <v>47</v>
      </c>
      <c r="O623" s="68"/>
      <c r="P623" s="184">
        <f>O623*H623</f>
        <v>0</v>
      </c>
      <c r="Q623" s="184">
        <v>0</v>
      </c>
      <c r="R623" s="184">
        <f>Q623*H623</f>
        <v>0</v>
      </c>
      <c r="S623" s="184">
        <v>0</v>
      </c>
      <c r="T623" s="185">
        <f>S623*H623</f>
        <v>0</v>
      </c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R623" s="186" t="s">
        <v>208</v>
      </c>
      <c r="AT623" s="186" t="s">
        <v>153</v>
      </c>
      <c r="AU623" s="186" t="s">
        <v>85</v>
      </c>
      <c r="AY623" s="20" t="s">
        <v>152</v>
      </c>
      <c r="BE623" s="187">
        <f>IF(N623="základní",J623,0)</f>
        <v>0</v>
      </c>
      <c r="BF623" s="187">
        <f>IF(N623="snížená",J623,0)</f>
        <v>0</v>
      </c>
      <c r="BG623" s="187">
        <f>IF(N623="zákl. přenesená",J623,0)</f>
        <v>0</v>
      </c>
      <c r="BH623" s="187">
        <f>IF(N623="sníž. přenesená",J623,0)</f>
        <v>0</v>
      </c>
      <c r="BI623" s="187">
        <f>IF(N623="nulová",J623,0)</f>
        <v>0</v>
      </c>
      <c r="BJ623" s="20" t="s">
        <v>83</v>
      </c>
      <c r="BK623" s="187">
        <f>ROUND(I623*H623,2)</f>
        <v>0</v>
      </c>
      <c r="BL623" s="20" t="s">
        <v>208</v>
      </c>
      <c r="BM623" s="186" t="s">
        <v>584</v>
      </c>
    </row>
    <row r="624" spans="1:65" s="13" customFormat="1" ht="20.399999999999999">
      <c r="B624" s="207"/>
      <c r="C624" s="208"/>
      <c r="D624" s="188" t="s">
        <v>210</v>
      </c>
      <c r="E624" s="209" t="s">
        <v>31</v>
      </c>
      <c r="F624" s="210" t="s">
        <v>211</v>
      </c>
      <c r="G624" s="208"/>
      <c r="H624" s="209" t="s">
        <v>31</v>
      </c>
      <c r="I624" s="211"/>
      <c r="J624" s="208"/>
      <c r="K624" s="208"/>
      <c r="L624" s="212"/>
      <c r="M624" s="213"/>
      <c r="N624" s="214"/>
      <c r="O624" s="214"/>
      <c r="P624" s="214"/>
      <c r="Q624" s="214"/>
      <c r="R624" s="214"/>
      <c r="S624" s="214"/>
      <c r="T624" s="215"/>
      <c r="AT624" s="216" t="s">
        <v>210</v>
      </c>
      <c r="AU624" s="216" t="s">
        <v>85</v>
      </c>
      <c r="AV624" s="13" t="s">
        <v>83</v>
      </c>
      <c r="AW624" s="13" t="s">
        <v>38</v>
      </c>
      <c r="AX624" s="13" t="s">
        <v>76</v>
      </c>
      <c r="AY624" s="216" t="s">
        <v>152</v>
      </c>
    </row>
    <row r="625" spans="1:65" s="13" customFormat="1" ht="10.199999999999999">
      <c r="B625" s="207"/>
      <c r="C625" s="208"/>
      <c r="D625" s="188" t="s">
        <v>210</v>
      </c>
      <c r="E625" s="209" t="s">
        <v>31</v>
      </c>
      <c r="F625" s="210" t="s">
        <v>212</v>
      </c>
      <c r="G625" s="208"/>
      <c r="H625" s="209" t="s">
        <v>31</v>
      </c>
      <c r="I625" s="211"/>
      <c r="J625" s="208"/>
      <c r="K625" s="208"/>
      <c r="L625" s="212"/>
      <c r="M625" s="213"/>
      <c r="N625" s="214"/>
      <c r="O625" s="214"/>
      <c r="P625" s="214"/>
      <c r="Q625" s="214"/>
      <c r="R625" s="214"/>
      <c r="S625" s="214"/>
      <c r="T625" s="215"/>
      <c r="AT625" s="216" t="s">
        <v>210</v>
      </c>
      <c r="AU625" s="216" t="s">
        <v>85</v>
      </c>
      <c r="AV625" s="13" t="s">
        <v>83</v>
      </c>
      <c r="AW625" s="13" t="s">
        <v>38</v>
      </c>
      <c r="AX625" s="13" t="s">
        <v>76</v>
      </c>
      <c r="AY625" s="216" t="s">
        <v>152</v>
      </c>
    </row>
    <row r="626" spans="1:65" s="13" customFormat="1" ht="10.199999999999999">
      <c r="B626" s="207"/>
      <c r="C626" s="208"/>
      <c r="D626" s="188" t="s">
        <v>210</v>
      </c>
      <c r="E626" s="209" t="s">
        <v>31</v>
      </c>
      <c r="F626" s="210" t="s">
        <v>421</v>
      </c>
      <c r="G626" s="208"/>
      <c r="H626" s="209" t="s">
        <v>31</v>
      </c>
      <c r="I626" s="211"/>
      <c r="J626" s="208"/>
      <c r="K626" s="208"/>
      <c r="L626" s="212"/>
      <c r="M626" s="213"/>
      <c r="N626" s="214"/>
      <c r="O626" s="214"/>
      <c r="P626" s="214"/>
      <c r="Q626" s="214"/>
      <c r="R626" s="214"/>
      <c r="S626" s="214"/>
      <c r="T626" s="215"/>
      <c r="AT626" s="216" t="s">
        <v>210</v>
      </c>
      <c r="AU626" s="216" t="s">
        <v>85</v>
      </c>
      <c r="AV626" s="13" t="s">
        <v>83</v>
      </c>
      <c r="AW626" s="13" t="s">
        <v>38</v>
      </c>
      <c r="AX626" s="13" t="s">
        <v>76</v>
      </c>
      <c r="AY626" s="216" t="s">
        <v>152</v>
      </c>
    </row>
    <row r="627" spans="1:65" s="13" customFormat="1" ht="10.199999999999999">
      <c r="B627" s="207"/>
      <c r="C627" s="208"/>
      <c r="D627" s="188" t="s">
        <v>210</v>
      </c>
      <c r="E627" s="209" t="s">
        <v>31</v>
      </c>
      <c r="F627" s="210" t="s">
        <v>422</v>
      </c>
      <c r="G627" s="208"/>
      <c r="H627" s="209" t="s">
        <v>31</v>
      </c>
      <c r="I627" s="211"/>
      <c r="J627" s="208"/>
      <c r="K627" s="208"/>
      <c r="L627" s="212"/>
      <c r="M627" s="213"/>
      <c r="N627" s="214"/>
      <c r="O627" s="214"/>
      <c r="P627" s="214"/>
      <c r="Q627" s="214"/>
      <c r="R627" s="214"/>
      <c r="S627" s="214"/>
      <c r="T627" s="215"/>
      <c r="AT627" s="216" t="s">
        <v>210</v>
      </c>
      <c r="AU627" s="216" t="s">
        <v>85</v>
      </c>
      <c r="AV627" s="13" t="s">
        <v>83</v>
      </c>
      <c r="AW627" s="13" t="s">
        <v>38</v>
      </c>
      <c r="AX627" s="13" t="s">
        <v>76</v>
      </c>
      <c r="AY627" s="216" t="s">
        <v>152</v>
      </c>
    </row>
    <row r="628" spans="1:65" s="13" customFormat="1" ht="10.199999999999999">
      <c r="B628" s="207"/>
      <c r="C628" s="208"/>
      <c r="D628" s="188" t="s">
        <v>210</v>
      </c>
      <c r="E628" s="209" t="s">
        <v>31</v>
      </c>
      <c r="F628" s="210" t="s">
        <v>423</v>
      </c>
      <c r="G628" s="208"/>
      <c r="H628" s="209" t="s">
        <v>31</v>
      </c>
      <c r="I628" s="211"/>
      <c r="J628" s="208"/>
      <c r="K628" s="208"/>
      <c r="L628" s="212"/>
      <c r="M628" s="213"/>
      <c r="N628" s="214"/>
      <c r="O628" s="214"/>
      <c r="P628" s="214"/>
      <c r="Q628" s="214"/>
      <c r="R628" s="214"/>
      <c r="S628" s="214"/>
      <c r="T628" s="215"/>
      <c r="AT628" s="216" t="s">
        <v>210</v>
      </c>
      <c r="AU628" s="216" t="s">
        <v>85</v>
      </c>
      <c r="AV628" s="13" t="s">
        <v>83</v>
      </c>
      <c r="AW628" s="13" t="s">
        <v>38</v>
      </c>
      <c r="AX628" s="13" t="s">
        <v>76</v>
      </c>
      <c r="AY628" s="216" t="s">
        <v>152</v>
      </c>
    </row>
    <row r="629" spans="1:65" s="13" customFormat="1" ht="10.199999999999999">
      <c r="B629" s="207"/>
      <c r="C629" s="208"/>
      <c r="D629" s="188" t="s">
        <v>210</v>
      </c>
      <c r="E629" s="209" t="s">
        <v>31</v>
      </c>
      <c r="F629" s="210" t="s">
        <v>424</v>
      </c>
      <c r="G629" s="208"/>
      <c r="H629" s="209" t="s">
        <v>31</v>
      </c>
      <c r="I629" s="211"/>
      <c r="J629" s="208"/>
      <c r="K629" s="208"/>
      <c r="L629" s="212"/>
      <c r="M629" s="213"/>
      <c r="N629" s="214"/>
      <c r="O629" s="214"/>
      <c r="P629" s="214"/>
      <c r="Q629" s="214"/>
      <c r="R629" s="214"/>
      <c r="S629" s="214"/>
      <c r="T629" s="215"/>
      <c r="AT629" s="216" t="s">
        <v>210</v>
      </c>
      <c r="AU629" s="216" t="s">
        <v>85</v>
      </c>
      <c r="AV629" s="13" t="s">
        <v>83</v>
      </c>
      <c r="AW629" s="13" t="s">
        <v>38</v>
      </c>
      <c r="AX629" s="13" t="s">
        <v>76</v>
      </c>
      <c r="AY629" s="216" t="s">
        <v>152</v>
      </c>
    </row>
    <row r="630" spans="1:65" s="13" customFormat="1" ht="10.199999999999999">
      <c r="B630" s="207"/>
      <c r="C630" s="208"/>
      <c r="D630" s="188" t="s">
        <v>210</v>
      </c>
      <c r="E630" s="209" t="s">
        <v>31</v>
      </c>
      <c r="F630" s="210" t="s">
        <v>425</v>
      </c>
      <c r="G630" s="208"/>
      <c r="H630" s="209" t="s">
        <v>31</v>
      </c>
      <c r="I630" s="211"/>
      <c r="J630" s="208"/>
      <c r="K630" s="208"/>
      <c r="L630" s="212"/>
      <c r="M630" s="213"/>
      <c r="N630" s="214"/>
      <c r="O630" s="214"/>
      <c r="P630" s="214"/>
      <c r="Q630" s="214"/>
      <c r="R630" s="214"/>
      <c r="S630" s="214"/>
      <c r="T630" s="215"/>
      <c r="AT630" s="216" t="s">
        <v>210</v>
      </c>
      <c r="AU630" s="216" t="s">
        <v>85</v>
      </c>
      <c r="AV630" s="13" t="s">
        <v>83</v>
      </c>
      <c r="AW630" s="13" t="s">
        <v>38</v>
      </c>
      <c r="AX630" s="13" t="s">
        <v>76</v>
      </c>
      <c r="AY630" s="216" t="s">
        <v>152</v>
      </c>
    </row>
    <row r="631" spans="1:65" s="13" customFormat="1" ht="10.199999999999999">
      <c r="B631" s="207"/>
      <c r="C631" s="208"/>
      <c r="D631" s="188" t="s">
        <v>210</v>
      </c>
      <c r="E631" s="209" t="s">
        <v>31</v>
      </c>
      <c r="F631" s="210" t="s">
        <v>426</v>
      </c>
      <c r="G631" s="208"/>
      <c r="H631" s="209" t="s">
        <v>31</v>
      </c>
      <c r="I631" s="211"/>
      <c r="J631" s="208"/>
      <c r="K631" s="208"/>
      <c r="L631" s="212"/>
      <c r="M631" s="213"/>
      <c r="N631" s="214"/>
      <c r="O631" s="214"/>
      <c r="P631" s="214"/>
      <c r="Q631" s="214"/>
      <c r="R631" s="214"/>
      <c r="S631" s="214"/>
      <c r="T631" s="215"/>
      <c r="AT631" s="216" t="s">
        <v>210</v>
      </c>
      <c r="AU631" s="216" t="s">
        <v>85</v>
      </c>
      <c r="AV631" s="13" t="s">
        <v>83</v>
      </c>
      <c r="AW631" s="13" t="s">
        <v>38</v>
      </c>
      <c r="AX631" s="13" t="s">
        <v>76</v>
      </c>
      <c r="AY631" s="216" t="s">
        <v>152</v>
      </c>
    </row>
    <row r="632" spans="1:65" s="13" customFormat="1" ht="10.199999999999999">
      <c r="B632" s="207"/>
      <c r="C632" s="208"/>
      <c r="D632" s="188" t="s">
        <v>210</v>
      </c>
      <c r="E632" s="209" t="s">
        <v>31</v>
      </c>
      <c r="F632" s="210" t="s">
        <v>585</v>
      </c>
      <c r="G632" s="208"/>
      <c r="H632" s="209" t="s">
        <v>31</v>
      </c>
      <c r="I632" s="211"/>
      <c r="J632" s="208"/>
      <c r="K632" s="208"/>
      <c r="L632" s="212"/>
      <c r="M632" s="213"/>
      <c r="N632" s="214"/>
      <c r="O632" s="214"/>
      <c r="P632" s="214"/>
      <c r="Q632" s="214"/>
      <c r="R632" s="214"/>
      <c r="S632" s="214"/>
      <c r="T632" s="215"/>
      <c r="AT632" s="216" t="s">
        <v>210</v>
      </c>
      <c r="AU632" s="216" t="s">
        <v>85</v>
      </c>
      <c r="AV632" s="13" t="s">
        <v>83</v>
      </c>
      <c r="AW632" s="13" t="s">
        <v>38</v>
      </c>
      <c r="AX632" s="13" t="s">
        <v>76</v>
      </c>
      <c r="AY632" s="216" t="s">
        <v>152</v>
      </c>
    </row>
    <row r="633" spans="1:65" s="13" customFormat="1" ht="10.199999999999999">
      <c r="B633" s="207"/>
      <c r="C633" s="208"/>
      <c r="D633" s="188" t="s">
        <v>210</v>
      </c>
      <c r="E633" s="209" t="s">
        <v>31</v>
      </c>
      <c r="F633" s="210" t="s">
        <v>586</v>
      </c>
      <c r="G633" s="208"/>
      <c r="H633" s="209" t="s">
        <v>31</v>
      </c>
      <c r="I633" s="211"/>
      <c r="J633" s="208"/>
      <c r="K633" s="208"/>
      <c r="L633" s="212"/>
      <c r="M633" s="213"/>
      <c r="N633" s="214"/>
      <c r="O633" s="214"/>
      <c r="P633" s="214"/>
      <c r="Q633" s="214"/>
      <c r="R633" s="214"/>
      <c r="S633" s="214"/>
      <c r="T633" s="215"/>
      <c r="AT633" s="216" t="s">
        <v>210</v>
      </c>
      <c r="AU633" s="216" t="s">
        <v>85</v>
      </c>
      <c r="AV633" s="13" t="s">
        <v>83</v>
      </c>
      <c r="AW633" s="13" t="s">
        <v>38</v>
      </c>
      <c r="AX633" s="13" t="s">
        <v>76</v>
      </c>
      <c r="AY633" s="216" t="s">
        <v>152</v>
      </c>
    </row>
    <row r="634" spans="1:65" s="13" customFormat="1" ht="10.199999999999999">
      <c r="B634" s="207"/>
      <c r="C634" s="208"/>
      <c r="D634" s="188" t="s">
        <v>210</v>
      </c>
      <c r="E634" s="209" t="s">
        <v>31</v>
      </c>
      <c r="F634" s="210" t="s">
        <v>587</v>
      </c>
      <c r="G634" s="208"/>
      <c r="H634" s="209" t="s">
        <v>31</v>
      </c>
      <c r="I634" s="211"/>
      <c r="J634" s="208"/>
      <c r="K634" s="208"/>
      <c r="L634" s="212"/>
      <c r="M634" s="213"/>
      <c r="N634" s="214"/>
      <c r="O634" s="214"/>
      <c r="P634" s="214"/>
      <c r="Q634" s="214"/>
      <c r="R634" s="214"/>
      <c r="S634" s="214"/>
      <c r="T634" s="215"/>
      <c r="AT634" s="216" t="s">
        <v>210</v>
      </c>
      <c r="AU634" s="216" t="s">
        <v>85</v>
      </c>
      <c r="AV634" s="13" t="s">
        <v>83</v>
      </c>
      <c r="AW634" s="13" t="s">
        <v>38</v>
      </c>
      <c r="AX634" s="13" t="s">
        <v>76</v>
      </c>
      <c r="AY634" s="216" t="s">
        <v>152</v>
      </c>
    </row>
    <row r="635" spans="1:65" s="13" customFormat="1" ht="10.199999999999999">
      <c r="B635" s="207"/>
      <c r="C635" s="208"/>
      <c r="D635" s="188" t="s">
        <v>210</v>
      </c>
      <c r="E635" s="209" t="s">
        <v>31</v>
      </c>
      <c r="F635" s="210" t="s">
        <v>588</v>
      </c>
      <c r="G635" s="208"/>
      <c r="H635" s="209" t="s">
        <v>31</v>
      </c>
      <c r="I635" s="211"/>
      <c r="J635" s="208"/>
      <c r="K635" s="208"/>
      <c r="L635" s="212"/>
      <c r="M635" s="213"/>
      <c r="N635" s="214"/>
      <c r="O635" s="214"/>
      <c r="P635" s="214"/>
      <c r="Q635" s="214"/>
      <c r="R635" s="214"/>
      <c r="S635" s="214"/>
      <c r="T635" s="215"/>
      <c r="AT635" s="216" t="s">
        <v>210</v>
      </c>
      <c r="AU635" s="216" t="s">
        <v>85</v>
      </c>
      <c r="AV635" s="13" t="s">
        <v>83</v>
      </c>
      <c r="AW635" s="13" t="s">
        <v>38</v>
      </c>
      <c r="AX635" s="13" t="s">
        <v>76</v>
      </c>
      <c r="AY635" s="216" t="s">
        <v>152</v>
      </c>
    </row>
    <row r="636" spans="1:65" s="13" customFormat="1" ht="10.199999999999999">
      <c r="B636" s="207"/>
      <c r="C636" s="208"/>
      <c r="D636" s="188" t="s">
        <v>210</v>
      </c>
      <c r="E636" s="209" t="s">
        <v>31</v>
      </c>
      <c r="F636" s="210" t="s">
        <v>589</v>
      </c>
      <c r="G636" s="208"/>
      <c r="H636" s="209" t="s">
        <v>31</v>
      </c>
      <c r="I636" s="211"/>
      <c r="J636" s="208"/>
      <c r="K636" s="208"/>
      <c r="L636" s="212"/>
      <c r="M636" s="213"/>
      <c r="N636" s="214"/>
      <c r="O636" s="214"/>
      <c r="P636" s="214"/>
      <c r="Q636" s="214"/>
      <c r="R636" s="214"/>
      <c r="S636" s="214"/>
      <c r="T636" s="215"/>
      <c r="AT636" s="216" t="s">
        <v>210</v>
      </c>
      <c r="AU636" s="216" t="s">
        <v>85</v>
      </c>
      <c r="AV636" s="13" t="s">
        <v>83</v>
      </c>
      <c r="AW636" s="13" t="s">
        <v>38</v>
      </c>
      <c r="AX636" s="13" t="s">
        <v>76</v>
      </c>
      <c r="AY636" s="216" t="s">
        <v>152</v>
      </c>
    </row>
    <row r="637" spans="1:65" s="13" customFormat="1" ht="10.199999999999999">
      <c r="B637" s="207"/>
      <c r="C637" s="208"/>
      <c r="D637" s="188" t="s">
        <v>210</v>
      </c>
      <c r="E637" s="209" t="s">
        <v>31</v>
      </c>
      <c r="F637" s="210" t="s">
        <v>590</v>
      </c>
      <c r="G637" s="208"/>
      <c r="H637" s="209" t="s">
        <v>31</v>
      </c>
      <c r="I637" s="211"/>
      <c r="J637" s="208"/>
      <c r="K637" s="208"/>
      <c r="L637" s="212"/>
      <c r="M637" s="213"/>
      <c r="N637" s="214"/>
      <c r="O637" s="214"/>
      <c r="P637" s="214"/>
      <c r="Q637" s="214"/>
      <c r="R637" s="214"/>
      <c r="S637" s="214"/>
      <c r="T637" s="215"/>
      <c r="AT637" s="216" t="s">
        <v>210</v>
      </c>
      <c r="AU637" s="216" t="s">
        <v>85</v>
      </c>
      <c r="AV637" s="13" t="s">
        <v>83</v>
      </c>
      <c r="AW637" s="13" t="s">
        <v>38</v>
      </c>
      <c r="AX637" s="13" t="s">
        <v>76</v>
      </c>
      <c r="AY637" s="216" t="s">
        <v>152</v>
      </c>
    </row>
    <row r="638" spans="1:65" s="14" customFormat="1" ht="10.199999999999999">
      <c r="B638" s="217"/>
      <c r="C638" s="218"/>
      <c r="D638" s="188" t="s">
        <v>210</v>
      </c>
      <c r="E638" s="219" t="s">
        <v>31</v>
      </c>
      <c r="F638" s="220" t="s">
        <v>293</v>
      </c>
      <c r="G638" s="218"/>
      <c r="H638" s="221">
        <v>1</v>
      </c>
      <c r="I638" s="222"/>
      <c r="J638" s="218"/>
      <c r="K638" s="218"/>
      <c r="L638" s="223"/>
      <c r="M638" s="224"/>
      <c r="N638" s="225"/>
      <c r="O638" s="225"/>
      <c r="P638" s="225"/>
      <c r="Q638" s="225"/>
      <c r="R638" s="225"/>
      <c r="S638" s="225"/>
      <c r="T638" s="226"/>
      <c r="AT638" s="227" t="s">
        <v>210</v>
      </c>
      <c r="AU638" s="227" t="s">
        <v>85</v>
      </c>
      <c r="AV638" s="14" t="s">
        <v>85</v>
      </c>
      <c r="AW638" s="14" t="s">
        <v>38</v>
      </c>
      <c r="AX638" s="14" t="s">
        <v>76</v>
      </c>
      <c r="AY638" s="227" t="s">
        <v>152</v>
      </c>
    </row>
    <row r="639" spans="1:65" s="15" customFormat="1" ht="10.199999999999999">
      <c r="B639" s="228"/>
      <c r="C639" s="229"/>
      <c r="D639" s="188" t="s">
        <v>210</v>
      </c>
      <c r="E639" s="230" t="s">
        <v>31</v>
      </c>
      <c r="F639" s="231" t="s">
        <v>223</v>
      </c>
      <c r="G639" s="229"/>
      <c r="H639" s="232">
        <v>1</v>
      </c>
      <c r="I639" s="233"/>
      <c r="J639" s="229"/>
      <c r="K639" s="229"/>
      <c r="L639" s="234"/>
      <c r="M639" s="235"/>
      <c r="N639" s="236"/>
      <c r="O639" s="236"/>
      <c r="P639" s="236"/>
      <c r="Q639" s="236"/>
      <c r="R639" s="236"/>
      <c r="S639" s="236"/>
      <c r="T639" s="237"/>
      <c r="AT639" s="238" t="s">
        <v>210</v>
      </c>
      <c r="AU639" s="238" t="s">
        <v>85</v>
      </c>
      <c r="AV639" s="15" t="s">
        <v>157</v>
      </c>
      <c r="AW639" s="15" t="s">
        <v>38</v>
      </c>
      <c r="AX639" s="15" t="s">
        <v>83</v>
      </c>
      <c r="AY639" s="238" t="s">
        <v>152</v>
      </c>
    </row>
    <row r="640" spans="1:65" s="2" customFormat="1" ht="16.5" customHeight="1">
      <c r="A640" s="38"/>
      <c r="B640" s="39"/>
      <c r="C640" s="175" t="s">
        <v>400</v>
      </c>
      <c r="D640" s="175" t="s">
        <v>153</v>
      </c>
      <c r="E640" s="176" t="s">
        <v>591</v>
      </c>
      <c r="F640" s="177" t="s">
        <v>592</v>
      </c>
      <c r="G640" s="178" t="s">
        <v>262</v>
      </c>
      <c r="H640" s="179">
        <v>1</v>
      </c>
      <c r="I640" s="180"/>
      <c r="J640" s="181">
        <f>ROUND(I640*H640,2)</f>
        <v>0</v>
      </c>
      <c r="K640" s="177" t="s">
        <v>31</v>
      </c>
      <c r="L640" s="43"/>
      <c r="M640" s="182" t="s">
        <v>31</v>
      </c>
      <c r="N640" s="183" t="s">
        <v>47</v>
      </c>
      <c r="O640" s="68"/>
      <c r="P640" s="184">
        <f>O640*H640</f>
        <v>0</v>
      </c>
      <c r="Q640" s="184">
        <v>0</v>
      </c>
      <c r="R640" s="184">
        <f>Q640*H640</f>
        <v>0</v>
      </c>
      <c r="S640" s="184">
        <v>0</v>
      </c>
      <c r="T640" s="185">
        <f>S640*H640</f>
        <v>0</v>
      </c>
      <c r="U640" s="38"/>
      <c r="V640" s="38"/>
      <c r="W640" s="38"/>
      <c r="X640" s="38"/>
      <c r="Y640" s="38"/>
      <c r="Z640" s="38"/>
      <c r="AA640" s="38"/>
      <c r="AB640" s="38"/>
      <c r="AC640" s="38"/>
      <c r="AD640" s="38"/>
      <c r="AE640" s="38"/>
      <c r="AR640" s="186" t="s">
        <v>208</v>
      </c>
      <c r="AT640" s="186" t="s">
        <v>153</v>
      </c>
      <c r="AU640" s="186" t="s">
        <v>85</v>
      </c>
      <c r="AY640" s="20" t="s">
        <v>152</v>
      </c>
      <c r="BE640" s="187">
        <f>IF(N640="základní",J640,0)</f>
        <v>0</v>
      </c>
      <c r="BF640" s="187">
        <f>IF(N640="snížená",J640,0)</f>
        <v>0</v>
      </c>
      <c r="BG640" s="187">
        <f>IF(N640="zákl. přenesená",J640,0)</f>
        <v>0</v>
      </c>
      <c r="BH640" s="187">
        <f>IF(N640="sníž. přenesená",J640,0)</f>
        <v>0</v>
      </c>
      <c r="BI640" s="187">
        <f>IF(N640="nulová",J640,0)</f>
        <v>0</v>
      </c>
      <c r="BJ640" s="20" t="s">
        <v>83</v>
      </c>
      <c r="BK640" s="187">
        <f>ROUND(I640*H640,2)</f>
        <v>0</v>
      </c>
      <c r="BL640" s="20" t="s">
        <v>208</v>
      </c>
      <c r="BM640" s="186" t="s">
        <v>593</v>
      </c>
    </row>
    <row r="641" spans="1:65" s="13" customFormat="1" ht="20.399999999999999">
      <c r="B641" s="207"/>
      <c r="C641" s="208"/>
      <c r="D641" s="188" t="s">
        <v>210</v>
      </c>
      <c r="E641" s="209" t="s">
        <v>31</v>
      </c>
      <c r="F641" s="210" t="s">
        <v>211</v>
      </c>
      <c r="G641" s="208"/>
      <c r="H641" s="209" t="s">
        <v>31</v>
      </c>
      <c r="I641" s="211"/>
      <c r="J641" s="208"/>
      <c r="K641" s="208"/>
      <c r="L641" s="212"/>
      <c r="M641" s="213"/>
      <c r="N641" s="214"/>
      <c r="O641" s="214"/>
      <c r="P641" s="214"/>
      <c r="Q641" s="214"/>
      <c r="R641" s="214"/>
      <c r="S641" s="214"/>
      <c r="T641" s="215"/>
      <c r="AT641" s="216" t="s">
        <v>210</v>
      </c>
      <c r="AU641" s="216" t="s">
        <v>85</v>
      </c>
      <c r="AV641" s="13" t="s">
        <v>83</v>
      </c>
      <c r="AW641" s="13" t="s">
        <v>38</v>
      </c>
      <c r="AX641" s="13" t="s">
        <v>76</v>
      </c>
      <c r="AY641" s="216" t="s">
        <v>152</v>
      </c>
    </row>
    <row r="642" spans="1:65" s="13" customFormat="1" ht="10.199999999999999">
      <c r="B642" s="207"/>
      <c r="C642" s="208"/>
      <c r="D642" s="188" t="s">
        <v>210</v>
      </c>
      <c r="E642" s="209" t="s">
        <v>31</v>
      </c>
      <c r="F642" s="210" t="s">
        <v>212</v>
      </c>
      <c r="G642" s="208"/>
      <c r="H642" s="209" t="s">
        <v>31</v>
      </c>
      <c r="I642" s="211"/>
      <c r="J642" s="208"/>
      <c r="K642" s="208"/>
      <c r="L642" s="212"/>
      <c r="M642" s="213"/>
      <c r="N642" s="214"/>
      <c r="O642" s="214"/>
      <c r="P642" s="214"/>
      <c r="Q642" s="214"/>
      <c r="R642" s="214"/>
      <c r="S642" s="214"/>
      <c r="T642" s="215"/>
      <c r="AT642" s="216" t="s">
        <v>210</v>
      </c>
      <c r="AU642" s="216" t="s">
        <v>85</v>
      </c>
      <c r="AV642" s="13" t="s">
        <v>83</v>
      </c>
      <c r="AW642" s="13" t="s">
        <v>38</v>
      </c>
      <c r="AX642" s="13" t="s">
        <v>76</v>
      </c>
      <c r="AY642" s="216" t="s">
        <v>152</v>
      </c>
    </row>
    <row r="643" spans="1:65" s="13" customFormat="1" ht="10.199999999999999">
      <c r="B643" s="207"/>
      <c r="C643" s="208"/>
      <c r="D643" s="188" t="s">
        <v>210</v>
      </c>
      <c r="E643" s="209" t="s">
        <v>31</v>
      </c>
      <c r="F643" s="210" t="s">
        <v>421</v>
      </c>
      <c r="G643" s="208"/>
      <c r="H643" s="209" t="s">
        <v>31</v>
      </c>
      <c r="I643" s="211"/>
      <c r="J643" s="208"/>
      <c r="K643" s="208"/>
      <c r="L643" s="212"/>
      <c r="M643" s="213"/>
      <c r="N643" s="214"/>
      <c r="O643" s="214"/>
      <c r="P643" s="214"/>
      <c r="Q643" s="214"/>
      <c r="R643" s="214"/>
      <c r="S643" s="214"/>
      <c r="T643" s="215"/>
      <c r="AT643" s="216" t="s">
        <v>210</v>
      </c>
      <c r="AU643" s="216" t="s">
        <v>85</v>
      </c>
      <c r="AV643" s="13" t="s">
        <v>83</v>
      </c>
      <c r="AW643" s="13" t="s">
        <v>38</v>
      </c>
      <c r="AX643" s="13" t="s">
        <v>76</v>
      </c>
      <c r="AY643" s="216" t="s">
        <v>152</v>
      </c>
    </row>
    <row r="644" spans="1:65" s="13" customFormat="1" ht="10.199999999999999">
      <c r="B644" s="207"/>
      <c r="C644" s="208"/>
      <c r="D644" s="188" t="s">
        <v>210</v>
      </c>
      <c r="E644" s="209" t="s">
        <v>31</v>
      </c>
      <c r="F644" s="210" t="s">
        <v>422</v>
      </c>
      <c r="G644" s="208"/>
      <c r="H644" s="209" t="s">
        <v>31</v>
      </c>
      <c r="I644" s="211"/>
      <c r="J644" s="208"/>
      <c r="K644" s="208"/>
      <c r="L644" s="212"/>
      <c r="M644" s="213"/>
      <c r="N644" s="214"/>
      <c r="O644" s="214"/>
      <c r="P644" s="214"/>
      <c r="Q644" s="214"/>
      <c r="R644" s="214"/>
      <c r="S644" s="214"/>
      <c r="T644" s="215"/>
      <c r="AT644" s="216" t="s">
        <v>210</v>
      </c>
      <c r="AU644" s="216" t="s">
        <v>85</v>
      </c>
      <c r="AV644" s="13" t="s">
        <v>83</v>
      </c>
      <c r="AW644" s="13" t="s">
        <v>38</v>
      </c>
      <c r="AX644" s="13" t="s">
        <v>76</v>
      </c>
      <c r="AY644" s="216" t="s">
        <v>152</v>
      </c>
    </row>
    <row r="645" spans="1:65" s="13" customFormat="1" ht="10.199999999999999">
      <c r="B645" s="207"/>
      <c r="C645" s="208"/>
      <c r="D645" s="188" t="s">
        <v>210</v>
      </c>
      <c r="E645" s="209" t="s">
        <v>31</v>
      </c>
      <c r="F645" s="210" t="s">
        <v>423</v>
      </c>
      <c r="G645" s="208"/>
      <c r="H645" s="209" t="s">
        <v>31</v>
      </c>
      <c r="I645" s="211"/>
      <c r="J645" s="208"/>
      <c r="K645" s="208"/>
      <c r="L645" s="212"/>
      <c r="M645" s="213"/>
      <c r="N645" s="214"/>
      <c r="O645" s="214"/>
      <c r="P645" s="214"/>
      <c r="Q645" s="214"/>
      <c r="R645" s="214"/>
      <c r="S645" s="214"/>
      <c r="T645" s="215"/>
      <c r="AT645" s="216" t="s">
        <v>210</v>
      </c>
      <c r="AU645" s="216" t="s">
        <v>85</v>
      </c>
      <c r="AV645" s="13" t="s">
        <v>83</v>
      </c>
      <c r="AW645" s="13" t="s">
        <v>38</v>
      </c>
      <c r="AX645" s="13" t="s">
        <v>76</v>
      </c>
      <c r="AY645" s="216" t="s">
        <v>152</v>
      </c>
    </row>
    <row r="646" spans="1:65" s="13" customFormat="1" ht="10.199999999999999">
      <c r="B646" s="207"/>
      <c r="C646" s="208"/>
      <c r="D646" s="188" t="s">
        <v>210</v>
      </c>
      <c r="E646" s="209" t="s">
        <v>31</v>
      </c>
      <c r="F646" s="210" t="s">
        <v>424</v>
      </c>
      <c r="G646" s="208"/>
      <c r="H646" s="209" t="s">
        <v>31</v>
      </c>
      <c r="I646" s="211"/>
      <c r="J646" s="208"/>
      <c r="K646" s="208"/>
      <c r="L646" s="212"/>
      <c r="M646" s="213"/>
      <c r="N646" s="214"/>
      <c r="O646" s="214"/>
      <c r="P646" s="214"/>
      <c r="Q646" s="214"/>
      <c r="R646" s="214"/>
      <c r="S646" s="214"/>
      <c r="T646" s="215"/>
      <c r="AT646" s="216" t="s">
        <v>210</v>
      </c>
      <c r="AU646" s="216" t="s">
        <v>85</v>
      </c>
      <c r="AV646" s="13" t="s">
        <v>83</v>
      </c>
      <c r="AW646" s="13" t="s">
        <v>38</v>
      </c>
      <c r="AX646" s="13" t="s">
        <v>76</v>
      </c>
      <c r="AY646" s="216" t="s">
        <v>152</v>
      </c>
    </row>
    <row r="647" spans="1:65" s="13" customFormat="1" ht="10.199999999999999">
      <c r="B647" s="207"/>
      <c r="C647" s="208"/>
      <c r="D647" s="188" t="s">
        <v>210</v>
      </c>
      <c r="E647" s="209" t="s">
        <v>31</v>
      </c>
      <c r="F647" s="210" t="s">
        <v>425</v>
      </c>
      <c r="G647" s="208"/>
      <c r="H647" s="209" t="s">
        <v>31</v>
      </c>
      <c r="I647" s="211"/>
      <c r="J647" s="208"/>
      <c r="K647" s="208"/>
      <c r="L647" s="212"/>
      <c r="M647" s="213"/>
      <c r="N647" s="214"/>
      <c r="O647" s="214"/>
      <c r="P647" s="214"/>
      <c r="Q647" s="214"/>
      <c r="R647" s="214"/>
      <c r="S647" s="214"/>
      <c r="T647" s="215"/>
      <c r="AT647" s="216" t="s">
        <v>210</v>
      </c>
      <c r="AU647" s="216" t="s">
        <v>85</v>
      </c>
      <c r="AV647" s="13" t="s">
        <v>83</v>
      </c>
      <c r="AW647" s="13" t="s">
        <v>38</v>
      </c>
      <c r="AX647" s="13" t="s">
        <v>76</v>
      </c>
      <c r="AY647" s="216" t="s">
        <v>152</v>
      </c>
    </row>
    <row r="648" spans="1:65" s="13" customFormat="1" ht="10.199999999999999">
      <c r="B648" s="207"/>
      <c r="C648" s="208"/>
      <c r="D648" s="188" t="s">
        <v>210</v>
      </c>
      <c r="E648" s="209" t="s">
        <v>31</v>
      </c>
      <c r="F648" s="210" t="s">
        <v>426</v>
      </c>
      <c r="G648" s="208"/>
      <c r="H648" s="209" t="s">
        <v>31</v>
      </c>
      <c r="I648" s="211"/>
      <c r="J648" s="208"/>
      <c r="K648" s="208"/>
      <c r="L648" s="212"/>
      <c r="M648" s="213"/>
      <c r="N648" s="214"/>
      <c r="O648" s="214"/>
      <c r="P648" s="214"/>
      <c r="Q648" s="214"/>
      <c r="R648" s="214"/>
      <c r="S648" s="214"/>
      <c r="T648" s="215"/>
      <c r="AT648" s="216" t="s">
        <v>210</v>
      </c>
      <c r="AU648" s="216" t="s">
        <v>85</v>
      </c>
      <c r="AV648" s="13" t="s">
        <v>83</v>
      </c>
      <c r="AW648" s="13" t="s">
        <v>38</v>
      </c>
      <c r="AX648" s="13" t="s">
        <v>76</v>
      </c>
      <c r="AY648" s="216" t="s">
        <v>152</v>
      </c>
    </row>
    <row r="649" spans="1:65" s="13" customFormat="1" ht="10.199999999999999">
      <c r="B649" s="207"/>
      <c r="C649" s="208"/>
      <c r="D649" s="188" t="s">
        <v>210</v>
      </c>
      <c r="E649" s="209" t="s">
        <v>31</v>
      </c>
      <c r="F649" s="210" t="s">
        <v>594</v>
      </c>
      <c r="G649" s="208"/>
      <c r="H649" s="209" t="s">
        <v>31</v>
      </c>
      <c r="I649" s="211"/>
      <c r="J649" s="208"/>
      <c r="K649" s="208"/>
      <c r="L649" s="212"/>
      <c r="M649" s="213"/>
      <c r="N649" s="214"/>
      <c r="O649" s="214"/>
      <c r="P649" s="214"/>
      <c r="Q649" s="214"/>
      <c r="R649" s="214"/>
      <c r="S649" s="214"/>
      <c r="T649" s="215"/>
      <c r="AT649" s="216" t="s">
        <v>210</v>
      </c>
      <c r="AU649" s="216" t="s">
        <v>85</v>
      </c>
      <c r="AV649" s="13" t="s">
        <v>83</v>
      </c>
      <c r="AW649" s="13" t="s">
        <v>38</v>
      </c>
      <c r="AX649" s="13" t="s">
        <v>76</v>
      </c>
      <c r="AY649" s="216" t="s">
        <v>152</v>
      </c>
    </row>
    <row r="650" spans="1:65" s="13" customFormat="1" ht="10.199999999999999">
      <c r="B650" s="207"/>
      <c r="C650" s="208"/>
      <c r="D650" s="188" t="s">
        <v>210</v>
      </c>
      <c r="E650" s="209" t="s">
        <v>31</v>
      </c>
      <c r="F650" s="210" t="s">
        <v>595</v>
      </c>
      <c r="G650" s="208"/>
      <c r="H650" s="209" t="s">
        <v>31</v>
      </c>
      <c r="I650" s="211"/>
      <c r="J650" s="208"/>
      <c r="K650" s="208"/>
      <c r="L650" s="212"/>
      <c r="M650" s="213"/>
      <c r="N650" s="214"/>
      <c r="O650" s="214"/>
      <c r="P650" s="214"/>
      <c r="Q650" s="214"/>
      <c r="R650" s="214"/>
      <c r="S650" s="214"/>
      <c r="T650" s="215"/>
      <c r="AT650" s="216" t="s">
        <v>210</v>
      </c>
      <c r="AU650" s="216" t="s">
        <v>85</v>
      </c>
      <c r="AV650" s="13" t="s">
        <v>83</v>
      </c>
      <c r="AW650" s="13" t="s">
        <v>38</v>
      </c>
      <c r="AX650" s="13" t="s">
        <v>76</v>
      </c>
      <c r="AY650" s="216" t="s">
        <v>152</v>
      </c>
    </row>
    <row r="651" spans="1:65" s="14" customFormat="1" ht="10.199999999999999">
      <c r="B651" s="217"/>
      <c r="C651" s="218"/>
      <c r="D651" s="188" t="s">
        <v>210</v>
      </c>
      <c r="E651" s="219" t="s">
        <v>31</v>
      </c>
      <c r="F651" s="220" t="s">
        <v>293</v>
      </c>
      <c r="G651" s="218"/>
      <c r="H651" s="221">
        <v>1</v>
      </c>
      <c r="I651" s="222"/>
      <c r="J651" s="218"/>
      <c r="K651" s="218"/>
      <c r="L651" s="223"/>
      <c r="M651" s="224"/>
      <c r="N651" s="225"/>
      <c r="O651" s="225"/>
      <c r="P651" s="225"/>
      <c r="Q651" s="225"/>
      <c r="R651" s="225"/>
      <c r="S651" s="225"/>
      <c r="T651" s="226"/>
      <c r="AT651" s="227" t="s">
        <v>210</v>
      </c>
      <c r="AU651" s="227" t="s">
        <v>85</v>
      </c>
      <c r="AV651" s="14" t="s">
        <v>85</v>
      </c>
      <c r="AW651" s="14" t="s">
        <v>38</v>
      </c>
      <c r="AX651" s="14" t="s">
        <v>76</v>
      </c>
      <c r="AY651" s="227" t="s">
        <v>152</v>
      </c>
    </row>
    <row r="652" spans="1:65" s="15" customFormat="1" ht="10.199999999999999">
      <c r="B652" s="228"/>
      <c r="C652" s="229"/>
      <c r="D652" s="188" t="s">
        <v>210</v>
      </c>
      <c r="E652" s="230" t="s">
        <v>31</v>
      </c>
      <c r="F652" s="231" t="s">
        <v>223</v>
      </c>
      <c r="G652" s="229"/>
      <c r="H652" s="232">
        <v>1</v>
      </c>
      <c r="I652" s="233"/>
      <c r="J652" s="229"/>
      <c r="K652" s="229"/>
      <c r="L652" s="234"/>
      <c r="M652" s="235"/>
      <c r="N652" s="236"/>
      <c r="O652" s="236"/>
      <c r="P652" s="236"/>
      <c r="Q652" s="236"/>
      <c r="R652" s="236"/>
      <c r="S652" s="236"/>
      <c r="T652" s="237"/>
      <c r="AT652" s="238" t="s">
        <v>210</v>
      </c>
      <c r="AU652" s="238" t="s">
        <v>85</v>
      </c>
      <c r="AV652" s="15" t="s">
        <v>157</v>
      </c>
      <c r="AW652" s="15" t="s">
        <v>38</v>
      </c>
      <c r="AX652" s="15" t="s">
        <v>83</v>
      </c>
      <c r="AY652" s="238" t="s">
        <v>152</v>
      </c>
    </row>
    <row r="653" spans="1:65" s="11" customFormat="1" ht="25.95" customHeight="1">
      <c r="B653" s="161"/>
      <c r="C653" s="162"/>
      <c r="D653" s="163" t="s">
        <v>75</v>
      </c>
      <c r="E653" s="164" t="s">
        <v>224</v>
      </c>
      <c r="F653" s="164" t="s">
        <v>404</v>
      </c>
      <c r="G653" s="162"/>
      <c r="H653" s="162"/>
      <c r="I653" s="165"/>
      <c r="J653" s="166">
        <f>BK653</f>
        <v>0</v>
      </c>
      <c r="K653" s="162"/>
      <c r="L653" s="167"/>
      <c r="M653" s="168"/>
      <c r="N653" s="169"/>
      <c r="O653" s="169"/>
      <c r="P653" s="170">
        <f>P654+P708+P710</f>
        <v>0</v>
      </c>
      <c r="Q653" s="169"/>
      <c r="R653" s="170">
        <f>R654+R708+R710</f>
        <v>0</v>
      </c>
      <c r="S653" s="169"/>
      <c r="T653" s="171">
        <f>T654+T708+T710</f>
        <v>0</v>
      </c>
      <c r="AR653" s="172" t="s">
        <v>165</v>
      </c>
      <c r="AT653" s="173" t="s">
        <v>75</v>
      </c>
      <c r="AU653" s="173" t="s">
        <v>76</v>
      </c>
      <c r="AY653" s="172" t="s">
        <v>152</v>
      </c>
      <c r="BK653" s="174">
        <f>BK654+BK708+BK710</f>
        <v>0</v>
      </c>
    </row>
    <row r="654" spans="1:65" s="11" customFormat="1" ht="22.8" customHeight="1">
      <c r="B654" s="161"/>
      <c r="C654" s="162"/>
      <c r="D654" s="163" t="s">
        <v>75</v>
      </c>
      <c r="E654" s="205" t="s">
        <v>596</v>
      </c>
      <c r="F654" s="205" t="s">
        <v>597</v>
      </c>
      <c r="G654" s="162"/>
      <c r="H654" s="162"/>
      <c r="I654" s="165"/>
      <c r="J654" s="206">
        <f>BK654</f>
        <v>0</v>
      </c>
      <c r="K654" s="162"/>
      <c r="L654" s="167"/>
      <c r="M654" s="168"/>
      <c r="N654" s="169"/>
      <c r="O654" s="169"/>
      <c r="P654" s="170">
        <f>SUM(P655:P707)</f>
        <v>0</v>
      </c>
      <c r="Q654" s="169"/>
      <c r="R654" s="170">
        <f>SUM(R655:R707)</f>
        <v>0</v>
      </c>
      <c r="S654" s="169"/>
      <c r="T654" s="171">
        <f>SUM(T655:T707)</f>
        <v>0</v>
      </c>
      <c r="AR654" s="172" t="s">
        <v>165</v>
      </c>
      <c r="AT654" s="173" t="s">
        <v>75</v>
      </c>
      <c r="AU654" s="173" t="s">
        <v>83</v>
      </c>
      <c r="AY654" s="172" t="s">
        <v>152</v>
      </c>
      <c r="BK654" s="174">
        <f>SUM(BK655:BK707)</f>
        <v>0</v>
      </c>
    </row>
    <row r="655" spans="1:65" s="2" customFormat="1" ht="16.5" customHeight="1">
      <c r="A655" s="38"/>
      <c r="B655" s="39"/>
      <c r="C655" s="175" t="s">
        <v>407</v>
      </c>
      <c r="D655" s="175" t="s">
        <v>153</v>
      </c>
      <c r="E655" s="176" t="s">
        <v>598</v>
      </c>
      <c r="F655" s="177" t="s">
        <v>599</v>
      </c>
      <c r="G655" s="178" t="s">
        <v>262</v>
      </c>
      <c r="H655" s="179">
        <v>1</v>
      </c>
      <c r="I655" s="180"/>
      <c r="J655" s="181">
        <f>ROUND(I655*H655,2)</f>
        <v>0</v>
      </c>
      <c r="K655" s="177" t="s">
        <v>31</v>
      </c>
      <c r="L655" s="43"/>
      <c r="M655" s="182" t="s">
        <v>31</v>
      </c>
      <c r="N655" s="183" t="s">
        <v>47</v>
      </c>
      <c r="O655" s="68"/>
      <c r="P655" s="184">
        <f>O655*H655</f>
        <v>0</v>
      </c>
      <c r="Q655" s="184">
        <v>0</v>
      </c>
      <c r="R655" s="184">
        <f>Q655*H655</f>
        <v>0</v>
      </c>
      <c r="S655" s="184">
        <v>0</v>
      </c>
      <c r="T655" s="185">
        <f>S655*H655</f>
        <v>0</v>
      </c>
      <c r="U655" s="38"/>
      <c r="V655" s="38"/>
      <c r="W655" s="38"/>
      <c r="X655" s="38"/>
      <c r="Y655" s="38"/>
      <c r="Z655" s="38"/>
      <c r="AA655" s="38"/>
      <c r="AB655" s="38"/>
      <c r="AC655" s="38"/>
      <c r="AD655" s="38"/>
      <c r="AE655" s="38"/>
      <c r="AR655" s="186" t="s">
        <v>410</v>
      </c>
      <c r="AT655" s="186" t="s">
        <v>153</v>
      </c>
      <c r="AU655" s="186" t="s">
        <v>85</v>
      </c>
      <c r="AY655" s="20" t="s">
        <v>152</v>
      </c>
      <c r="BE655" s="187">
        <f>IF(N655="základní",J655,0)</f>
        <v>0</v>
      </c>
      <c r="BF655" s="187">
        <f>IF(N655="snížená",J655,0)</f>
        <v>0</v>
      </c>
      <c r="BG655" s="187">
        <f>IF(N655="zákl. přenesená",J655,0)</f>
        <v>0</v>
      </c>
      <c r="BH655" s="187">
        <f>IF(N655="sníž. přenesená",J655,0)</f>
        <v>0</v>
      </c>
      <c r="BI655" s="187">
        <f>IF(N655="nulová",J655,0)</f>
        <v>0</v>
      </c>
      <c r="BJ655" s="20" t="s">
        <v>83</v>
      </c>
      <c r="BK655" s="187">
        <f>ROUND(I655*H655,2)</f>
        <v>0</v>
      </c>
      <c r="BL655" s="20" t="s">
        <v>410</v>
      </c>
      <c r="BM655" s="186" t="s">
        <v>600</v>
      </c>
    </row>
    <row r="656" spans="1:65" s="13" customFormat="1" ht="20.399999999999999">
      <c r="B656" s="207"/>
      <c r="C656" s="208"/>
      <c r="D656" s="188" t="s">
        <v>210</v>
      </c>
      <c r="E656" s="209" t="s">
        <v>31</v>
      </c>
      <c r="F656" s="210" t="s">
        <v>211</v>
      </c>
      <c r="G656" s="208"/>
      <c r="H656" s="209" t="s">
        <v>31</v>
      </c>
      <c r="I656" s="211"/>
      <c r="J656" s="208"/>
      <c r="K656" s="208"/>
      <c r="L656" s="212"/>
      <c r="M656" s="213"/>
      <c r="N656" s="214"/>
      <c r="O656" s="214"/>
      <c r="P656" s="214"/>
      <c r="Q656" s="214"/>
      <c r="R656" s="214"/>
      <c r="S656" s="214"/>
      <c r="T656" s="215"/>
      <c r="AT656" s="216" t="s">
        <v>210</v>
      </c>
      <c r="AU656" s="216" t="s">
        <v>85</v>
      </c>
      <c r="AV656" s="13" t="s">
        <v>83</v>
      </c>
      <c r="AW656" s="13" t="s">
        <v>38</v>
      </c>
      <c r="AX656" s="13" t="s">
        <v>76</v>
      </c>
      <c r="AY656" s="216" t="s">
        <v>152</v>
      </c>
    </row>
    <row r="657" spans="1:65" s="13" customFormat="1" ht="10.199999999999999">
      <c r="B657" s="207"/>
      <c r="C657" s="208"/>
      <c r="D657" s="188" t="s">
        <v>210</v>
      </c>
      <c r="E657" s="209" t="s">
        <v>31</v>
      </c>
      <c r="F657" s="210" t="s">
        <v>212</v>
      </c>
      <c r="G657" s="208"/>
      <c r="H657" s="209" t="s">
        <v>31</v>
      </c>
      <c r="I657" s="211"/>
      <c r="J657" s="208"/>
      <c r="K657" s="208"/>
      <c r="L657" s="212"/>
      <c r="M657" s="213"/>
      <c r="N657" s="214"/>
      <c r="O657" s="214"/>
      <c r="P657" s="214"/>
      <c r="Q657" s="214"/>
      <c r="R657" s="214"/>
      <c r="S657" s="214"/>
      <c r="T657" s="215"/>
      <c r="AT657" s="216" t="s">
        <v>210</v>
      </c>
      <c r="AU657" s="216" t="s">
        <v>85</v>
      </c>
      <c r="AV657" s="13" t="s">
        <v>83</v>
      </c>
      <c r="AW657" s="13" t="s">
        <v>38</v>
      </c>
      <c r="AX657" s="13" t="s">
        <v>76</v>
      </c>
      <c r="AY657" s="216" t="s">
        <v>152</v>
      </c>
    </row>
    <row r="658" spans="1:65" s="13" customFormat="1" ht="10.199999999999999">
      <c r="B658" s="207"/>
      <c r="C658" s="208"/>
      <c r="D658" s="188" t="s">
        <v>210</v>
      </c>
      <c r="E658" s="209" t="s">
        <v>31</v>
      </c>
      <c r="F658" s="210" t="s">
        <v>421</v>
      </c>
      <c r="G658" s="208"/>
      <c r="H658" s="209" t="s">
        <v>31</v>
      </c>
      <c r="I658" s="211"/>
      <c r="J658" s="208"/>
      <c r="K658" s="208"/>
      <c r="L658" s="212"/>
      <c r="M658" s="213"/>
      <c r="N658" s="214"/>
      <c r="O658" s="214"/>
      <c r="P658" s="214"/>
      <c r="Q658" s="214"/>
      <c r="R658" s="214"/>
      <c r="S658" s="214"/>
      <c r="T658" s="215"/>
      <c r="AT658" s="216" t="s">
        <v>210</v>
      </c>
      <c r="AU658" s="216" t="s">
        <v>85</v>
      </c>
      <c r="AV658" s="13" t="s">
        <v>83</v>
      </c>
      <c r="AW658" s="13" t="s">
        <v>38</v>
      </c>
      <c r="AX658" s="13" t="s">
        <v>76</v>
      </c>
      <c r="AY658" s="216" t="s">
        <v>152</v>
      </c>
    </row>
    <row r="659" spans="1:65" s="13" customFormat="1" ht="10.199999999999999">
      <c r="B659" s="207"/>
      <c r="C659" s="208"/>
      <c r="D659" s="188" t="s">
        <v>210</v>
      </c>
      <c r="E659" s="209" t="s">
        <v>31</v>
      </c>
      <c r="F659" s="210" t="s">
        <v>422</v>
      </c>
      <c r="G659" s="208"/>
      <c r="H659" s="209" t="s">
        <v>31</v>
      </c>
      <c r="I659" s="211"/>
      <c r="J659" s="208"/>
      <c r="K659" s="208"/>
      <c r="L659" s="212"/>
      <c r="M659" s="213"/>
      <c r="N659" s="214"/>
      <c r="O659" s="214"/>
      <c r="P659" s="214"/>
      <c r="Q659" s="214"/>
      <c r="R659" s="214"/>
      <c r="S659" s="214"/>
      <c r="T659" s="215"/>
      <c r="AT659" s="216" t="s">
        <v>210</v>
      </c>
      <c r="AU659" s="216" t="s">
        <v>85</v>
      </c>
      <c r="AV659" s="13" t="s">
        <v>83</v>
      </c>
      <c r="AW659" s="13" t="s">
        <v>38</v>
      </c>
      <c r="AX659" s="13" t="s">
        <v>76</v>
      </c>
      <c r="AY659" s="216" t="s">
        <v>152</v>
      </c>
    </row>
    <row r="660" spans="1:65" s="13" customFormat="1" ht="10.199999999999999">
      <c r="B660" s="207"/>
      <c r="C660" s="208"/>
      <c r="D660" s="188" t="s">
        <v>210</v>
      </c>
      <c r="E660" s="209" t="s">
        <v>31</v>
      </c>
      <c r="F660" s="210" t="s">
        <v>423</v>
      </c>
      <c r="G660" s="208"/>
      <c r="H660" s="209" t="s">
        <v>31</v>
      </c>
      <c r="I660" s="211"/>
      <c r="J660" s="208"/>
      <c r="K660" s="208"/>
      <c r="L660" s="212"/>
      <c r="M660" s="213"/>
      <c r="N660" s="214"/>
      <c r="O660" s="214"/>
      <c r="P660" s="214"/>
      <c r="Q660" s="214"/>
      <c r="R660" s="214"/>
      <c r="S660" s="214"/>
      <c r="T660" s="215"/>
      <c r="AT660" s="216" t="s">
        <v>210</v>
      </c>
      <c r="AU660" s="216" t="s">
        <v>85</v>
      </c>
      <c r="AV660" s="13" t="s">
        <v>83</v>
      </c>
      <c r="AW660" s="13" t="s">
        <v>38</v>
      </c>
      <c r="AX660" s="13" t="s">
        <v>76</v>
      </c>
      <c r="AY660" s="216" t="s">
        <v>152</v>
      </c>
    </row>
    <row r="661" spans="1:65" s="13" customFormat="1" ht="10.199999999999999">
      <c r="B661" s="207"/>
      <c r="C661" s="208"/>
      <c r="D661" s="188" t="s">
        <v>210</v>
      </c>
      <c r="E661" s="209" t="s">
        <v>31</v>
      </c>
      <c r="F661" s="210" t="s">
        <v>424</v>
      </c>
      <c r="G661" s="208"/>
      <c r="H661" s="209" t="s">
        <v>31</v>
      </c>
      <c r="I661" s="211"/>
      <c r="J661" s="208"/>
      <c r="K661" s="208"/>
      <c r="L661" s="212"/>
      <c r="M661" s="213"/>
      <c r="N661" s="214"/>
      <c r="O661" s="214"/>
      <c r="P661" s="214"/>
      <c r="Q661" s="214"/>
      <c r="R661" s="214"/>
      <c r="S661" s="214"/>
      <c r="T661" s="215"/>
      <c r="AT661" s="216" t="s">
        <v>210</v>
      </c>
      <c r="AU661" s="216" t="s">
        <v>85</v>
      </c>
      <c r="AV661" s="13" t="s">
        <v>83</v>
      </c>
      <c r="AW661" s="13" t="s">
        <v>38</v>
      </c>
      <c r="AX661" s="13" t="s">
        <v>76</v>
      </c>
      <c r="AY661" s="216" t="s">
        <v>152</v>
      </c>
    </row>
    <row r="662" spans="1:65" s="13" customFormat="1" ht="10.199999999999999">
      <c r="B662" s="207"/>
      <c r="C662" s="208"/>
      <c r="D662" s="188" t="s">
        <v>210</v>
      </c>
      <c r="E662" s="209" t="s">
        <v>31</v>
      </c>
      <c r="F662" s="210" t="s">
        <v>425</v>
      </c>
      <c r="G662" s="208"/>
      <c r="H662" s="209" t="s">
        <v>31</v>
      </c>
      <c r="I662" s="211"/>
      <c r="J662" s="208"/>
      <c r="K662" s="208"/>
      <c r="L662" s="212"/>
      <c r="M662" s="213"/>
      <c r="N662" s="214"/>
      <c r="O662" s="214"/>
      <c r="P662" s="214"/>
      <c r="Q662" s="214"/>
      <c r="R662" s="214"/>
      <c r="S662" s="214"/>
      <c r="T662" s="215"/>
      <c r="AT662" s="216" t="s">
        <v>210</v>
      </c>
      <c r="AU662" s="216" t="s">
        <v>85</v>
      </c>
      <c r="AV662" s="13" t="s">
        <v>83</v>
      </c>
      <c r="AW662" s="13" t="s">
        <v>38</v>
      </c>
      <c r="AX662" s="13" t="s">
        <v>76</v>
      </c>
      <c r="AY662" s="216" t="s">
        <v>152</v>
      </c>
    </row>
    <row r="663" spans="1:65" s="13" customFormat="1" ht="10.199999999999999">
      <c r="B663" s="207"/>
      <c r="C663" s="208"/>
      <c r="D663" s="188" t="s">
        <v>210</v>
      </c>
      <c r="E663" s="209" t="s">
        <v>31</v>
      </c>
      <c r="F663" s="210" t="s">
        <v>461</v>
      </c>
      <c r="G663" s="208"/>
      <c r="H663" s="209" t="s">
        <v>31</v>
      </c>
      <c r="I663" s="211"/>
      <c r="J663" s="208"/>
      <c r="K663" s="208"/>
      <c r="L663" s="212"/>
      <c r="M663" s="213"/>
      <c r="N663" s="214"/>
      <c r="O663" s="214"/>
      <c r="P663" s="214"/>
      <c r="Q663" s="214"/>
      <c r="R663" s="214"/>
      <c r="S663" s="214"/>
      <c r="T663" s="215"/>
      <c r="AT663" s="216" t="s">
        <v>210</v>
      </c>
      <c r="AU663" s="216" t="s">
        <v>85</v>
      </c>
      <c r="AV663" s="13" t="s">
        <v>83</v>
      </c>
      <c r="AW663" s="13" t="s">
        <v>38</v>
      </c>
      <c r="AX663" s="13" t="s">
        <v>76</v>
      </c>
      <c r="AY663" s="216" t="s">
        <v>152</v>
      </c>
    </row>
    <row r="664" spans="1:65" s="13" customFormat="1" ht="10.199999999999999">
      <c r="B664" s="207"/>
      <c r="C664" s="208"/>
      <c r="D664" s="188" t="s">
        <v>210</v>
      </c>
      <c r="E664" s="209" t="s">
        <v>31</v>
      </c>
      <c r="F664" s="210" t="s">
        <v>354</v>
      </c>
      <c r="G664" s="208"/>
      <c r="H664" s="209" t="s">
        <v>31</v>
      </c>
      <c r="I664" s="211"/>
      <c r="J664" s="208"/>
      <c r="K664" s="208"/>
      <c r="L664" s="212"/>
      <c r="M664" s="213"/>
      <c r="N664" s="214"/>
      <c r="O664" s="214"/>
      <c r="P664" s="214"/>
      <c r="Q664" s="214"/>
      <c r="R664" s="214"/>
      <c r="S664" s="214"/>
      <c r="T664" s="215"/>
      <c r="AT664" s="216" t="s">
        <v>210</v>
      </c>
      <c r="AU664" s="216" t="s">
        <v>85</v>
      </c>
      <c r="AV664" s="13" t="s">
        <v>83</v>
      </c>
      <c r="AW664" s="13" t="s">
        <v>38</v>
      </c>
      <c r="AX664" s="13" t="s">
        <v>76</v>
      </c>
      <c r="AY664" s="216" t="s">
        <v>152</v>
      </c>
    </row>
    <row r="665" spans="1:65" s="13" customFormat="1" ht="10.199999999999999">
      <c r="B665" s="207"/>
      <c r="C665" s="208"/>
      <c r="D665" s="188" t="s">
        <v>210</v>
      </c>
      <c r="E665" s="209" t="s">
        <v>31</v>
      </c>
      <c r="F665" s="210" t="s">
        <v>355</v>
      </c>
      <c r="G665" s="208"/>
      <c r="H665" s="209" t="s">
        <v>31</v>
      </c>
      <c r="I665" s="211"/>
      <c r="J665" s="208"/>
      <c r="K665" s="208"/>
      <c r="L665" s="212"/>
      <c r="M665" s="213"/>
      <c r="N665" s="214"/>
      <c r="O665" s="214"/>
      <c r="P665" s="214"/>
      <c r="Q665" s="214"/>
      <c r="R665" s="214"/>
      <c r="S665" s="214"/>
      <c r="T665" s="215"/>
      <c r="AT665" s="216" t="s">
        <v>210</v>
      </c>
      <c r="AU665" s="216" t="s">
        <v>85</v>
      </c>
      <c r="AV665" s="13" t="s">
        <v>83</v>
      </c>
      <c r="AW665" s="13" t="s">
        <v>38</v>
      </c>
      <c r="AX665" s="13" t="s">
        <v>76</v>
      </c>
      <c r="AY665" s="216" t="s">
        <v>152</v>
      </c>
    </row>
    <row r="666" spans="1:65" s="13" customFormat="1" ht="10.199999999999999">
      <c r="B666" s="207"/>
      <c r="C666" s="208"/>
      <c r="D666" s="188" t="s">
        <v>210</v>
      </c>
      <c r="E666" s="209" t="s">
        <v>31</v>
      </c>
      <c r="F666" s="210" t="s">
        <v>356</v>
      </c>
      <c r="G666" s="208"/>
      <c r="H666" s="209" t="s">
        <v>31</v>
      </c>
      <c r="I666" s="211"/>
      <c r="J666" s="208"/>
      <c r="K666" s="208"/>
      <c r="L666" s="212"/>
      <c r="M666" s="213"/>
      <c r="N666" s="214"/>
      <c r="O666" s="214"/>
      <c r="P666" s="214"/>
      <c r="Q666" s="214"/>
      <c r="R666" s="214"/>
      <c r="S666" s="214"/>
      <c r="T666" s="215"/>
      <c r="AT666" s="216" t="s">
        <v>210</v>
      </c>
      <c r="AU666" s="216" t="s">
        <v>85</v>
      </c>
      <c r="AV666" s="13" t="s">
        <v>83</v>
      </c>
      <c r="AW666" s="13" t="s">
        <v>38</v>
      </c>
      <c r="AX666" s="13" t="s">
        <v>76</v>
      </c>
      <c r="AY666" s="216" t="s">
        <v>152</v>
      </c>
    </row>
    <row r="667" spans="1:65" s="14" customFormat="1" ht="10.199999999999999">
      <c r="B667" s="217"/>
      <c r="C667" s="218"/>
      <c r="D667" s="188" t="s">
        <v>210</v>
      </c>
      <c r="E667" s="219" t="s">
        <v>31</v>
      </c>
      <c r="F667" s="220" t="s">
        <v>293</v>
      </c>
      <c r="G667" s="218"/>
      <c r="H667" s="221">
        <v>1</v>
      </c>
      <c r="I667" s="222"/>
      <c r="J667" s="218"/>
      <c r="K667" s="218"/>
      <c r="L667" s="223"/>
      <c r="M667" s="224"/>
      <c r="N667" s="225"/>
      <c r="O667" s="225"/>
      <c r="P667" s="225"/>
      <c r="Q667" s="225"/>
      <c r="R667" s="225"/>
      <c r="S667" s="225"/>
      <c r="T667" s="226"/>
      <c r="AT667" s="227" t="s">
        <v>210</v>
      </c>
      <c r="AU667" s="227" t="s">
        <v>85</v>
      </c>
      <c r="AV667" s="14" t="s">
        <v>85</v>
      </c>
      <c r="AW667" s="14" t="s">
        <v>38</v>
      </c>
      <c r="AX667" s="14" t="s">
        <v>76</v>
      </c>
      <c r="AY667" s="227" t="s">
        <v>152</v>
      </c>
    </row>
    <row r="668" spans="1:65" s="15" customFormat="1" ht="10.199999999999999">
      <c r="B668" s="228"/>
      <c r="C668" s="229"/>
      <c r="D668" s="188" t="s">
        <v>210</v>
      </c>
      <c r="E668" s="230" t="s">
        <v>31</v>
      </c>
      <c r="F668" s="231" t="s">
        <v>223</v>
      </c>
      <c r="G668" s="229"/>
      <c r="H668" s="232">
        <v>1</v>
      </c>
      <c r="I668" s="233"/>
      <c r="J668" s="229"/>
      <c r="K668" s="229"/>
      <c r="L668" s="234"/>
      <c r="M668" s="235"/>
      <c r="N668" s="236"/>
      <c r="O668" s="236"/>
      <c r="P668" s="236"/>
      <c r="Q668" s="236"/>
      <c r="R668" s="236"/>
      <c r="S668" s="236"/>
      <c r="T668" s="237"/>
      <c r="AT668" s="238" t="s">
        <v>210</v>
      </c>
      <c r="AU668" s="238" t="s">
        <v>85</v>
      </c>
      <c r="AV668" s="15" t="s">
        <v>157</v>
      </c>
      <c r="AW668" s="15" t="s">
        <v>38</v>
      </c>
      <c r="AX668" s="15" t="s">
        <v>83</v>
      </c>
      <c r="AY668" s="238" t="s">
        <v>152</v>
      </c>
    </row>
    <row r="669" spans="1:65" s="2" customFormat="1" ht="16.5" customHeight="1">
      <c r="A669" s="38"/>
      <c r="B669" s="39"/>
      <c r="C669" s="175" t="s">
        <v>601</v>
      </c>
      <c r="D669" s="175" t="s">
        <v>153</v>
      </c>
      <c r="E669" s="176" t="s">
        <v>602</v>
      </c>
      <c r="F669" s="177" t="s">
        <v>603</v>
      </c>
      <c r="G669" s="178" t="s">
        <v>262</v>
      </c>
      <c r="H669" s="179">
        <v>1</v>
      </c>
      <c r="I669" s="180"/>
      <c r="J669" s="181">
        <f>ROUND(I669*H669,2)</f>
        <v>0</v>
      </c>
      <c r="K669" s="177" t="s">
        <v>31</v>
      </c>
      <c r="L669" s="43"/>
      <c r="M669" s="182" t="s">
        <v>31</v>
      </c>
      <c r="N669" s="183" t="s">
        <v>47</v>
      </c>
      <c r="O669" s="68"/>
      <c r="P669" s="184">
        <f>O669*H669</f>
        <v>0</v>
      </c>
      <c r="Q669" s="184">
        <v>0</v>
      </c>
      <c r="R669" s="184">
        <f>Q669*H669</f>
        <v>0</v>
      </c>
      <c r="S669" s="184">
        <v>0</v>
      </c>
      <c r="T669" s="185">
        <f>S669*H669</f>
        <v>0</v>
      </c>
      <c r="U669" s="38"/>
      <c r="V669" s="38"/>
      <c r="W669" s="38"/>
      <c r="X669" s="38"/>
      <c r="Y669" s="38"/>
      <c r="Z669" s="38"/>
      <c r="AA669" s="38"/>
      <c r="AB669" s="38"/>
      <c r="AC669" s="38"/>
      <c r="AD669" s="38"/>
      <c r="AE669" s="38"/>
      <c r="AR669" s="186" t="s">
        <v>410</v>
      </c>
      <c r="AT669" s="186" t="s">
        <v>153</v>
      </c>
      <c r="AU669" s="186" t="s">
        <v>85</v>
      </c>
      <c r="AY669" s="20" t="s">
        <v>152</v>
      </c>
      <c r="BE669" s="187">
        <f>IF(N669="základní",J669,0)</f>
        <v>0</v>
      </c>
      <c r="BF669" s="187">
        <f>IF(N669="snížená",J669,0)</f>
        <v>0</v>
      </c>
      <c r="BG669" s="187">
        <f>IF(N669="zákl. přenesená",J669,0)</f>
        <v>0</v>
      </c>
      <c r="BH669" s="187">
        <f>IF(N669="sníž. přenesená",J669,0)</f>
        <v>0</v>
      </c>
      <c r="BI669" s="187">
        <f>IF(N669="nulová",J669,0)</f>
        <v>0</v>
      </c>
      <c r="BJ669" s="20" t="s">
        <v>83</v>
      </c>
      <c r="BK669" s="187">
        <f>ROUND(I669*H669,2)</f>
        <v>0</v>
      </c>
      <c r="BL669" s="20" t="s">
        <v>410</v>
      </c>
      <c r="BM669" s="186" t="s">
        <v>604</v>
      </c>
    </row>
    <row r="670" spans="1:65" s="13" customFormat="1" ht="20.399999999999999">
      <c r="B670" s="207"/>
      <c r="C670" s="208"/>
      <c r="D670" s="188" t="s">
        <v>210</v>
      </c>
      <c r="E670" s="209" t="s">
        <v>31</v>
      </c>
      <c r="F670" s="210" t="s">
        <v>211</v>
      </c>
      <c r="G670" s="208"/>
      <c r="H670" s="209" t="s">
        <v>31</v>
      </c>
      <c r="I670" s="211"/>
      <c r="J670" s="208"/>
      <c r="K670" s="208"/>
      <c r="L670" s="212"/>
      <c r="M670" s="213"/>
      <c r="N670" s="214"/>
      <c r="O670" s="214"/>
      <c r="P670" s="214"/>
      <c r="Q670" s="214"/>
      <c r="R670" s="214"/>
      <c r="S670" s="214"/>
      <c r="T670" s="215"/>
      <c r="AT670" s="216" t="s">
        <v>210</v>
      </c>
      <c r="AU670" s="216" t="s">
        <v>85</v>
      </c>
      <c r="AV670" s="13" t="s">
        <v>83</v>
      </c>
      <c r="AW670" s="13" t="s">
        <v>38</v>
      </c>
      <c r="AX670" s="13" t="s">
        <v>76</v>
      </c>
      <c r="AY670" s="216" t="s">
        <v>152</v>
      </c>
    </row>
    <row r="671" spans="1:65" s="13" customFormat="1" ht="10.199999999999999">
      <c r="B671" s="207"/>
      <c r="C671" s="208"/>
      <c r="D671" s="188" t="s">
        <v>210</v>
      </c>
      <c r="E671" s="209" t="s">
        <v>31</v>
      </c>
      <c r="F671" s="210" t="s">
        <v>212</v>
      </c>
      <c r="G671" s="208"/>
      <c r="H671" s="209" t="s">
        <v>31</v>
      </c>
      <c r="I671" s="211"/>
      <c r="J671" s="208"/>
      <c r="K671" s="208"/>
      <c r="L671" s="212"/>
      <c r="M671" s="213"/>
      <c r="N671" s="214"/>
      <c r="O671" s="214"/>
      <c r="P671" s="214"/>
      <c r="Q671" s="214"/>
      <c r="R671" s="214"/>
      <c r="S671" s="214"/>
      <c r="T671" s="215"/>
      <c r="AT671" s="216" t="s">
        <v>210</v>
      </c>
      <c r="AU671" s="216" t="s">
        <v>85</v>
      </c>
      <c r="AV671" s="13" t="s">
        <v>83</v>
      </c>
      <c r="AW671" s="13" t="s">
        <v>38</v>
      </c>
      <c r="AX671" s="13" t="s">
        <v>76</v>
      </c>
      <c r="AY671" s="216" t="s">
        <v>152</v>
      </c>
    </row>
    <row r="672" spans="1:65" s="13" customFormat="1" ht="10.199999999999999">
      <c r="B672" s="207"/>
      <c r="C672" s="208"/>
      <c r="D672" s="188" t="s">
        <v>210</v>
      </c>
      <c r="E672" s="209" t="s">
        <v>31</v>
      </c>
      <c r="F672" s="210" t="s">
        <v>421</v>
      </c>
      <c r="G672" s="208"/>
      <c r="H672" s="209" t="s">
        <v>31</v>
      </c>
      <c r="I672" s="211"/>
      <c r="J672" s="208"/>
      <c r="K672" s="208"/>
      <c r="L672" s="212"/>
      <c r="M672" s="213"/>
      <c r="N672" s="214"/>
      <c r="O672" s="214"/>
      <c r="P672" s="214"/>
      <c r="Q672" s="214"/>
      <c r="R672" s="214"/>
      <c r="S672" s="214"/>
      <c r="T672" s="215"/>
      <c r="AT672" s="216" t="s">
        <v>210</v>
      </c>
      <c r="AU672" s="216" t="s">
        <v>85</v>
      </c>
      <c r="AV672" s="13" t="s">
        <v>83</v>
      </c>
      <c r="AW672" s="13" t="s">
        <v>38</v>
      </c>
      <c r="AX672" s="13" t="s">
        <v>76</v>
      </c>
      <c r="AY672" s="216" t="s">
        <v>152</v>
      </c>
    </row>
    <row r="673" spans="1:65" s="13" customFormat="1" ht="10.199999999999999">
      <c r="B673" s="207"/>
      <c r="C673" s="208"/>
      <c r="D673" s="188" t="s">
        <v>210</v>
      </c>
      <c r="E673" s="209" t="s">
        <v>31</v>
      </c>
      <c r="F673" s="210" t="s">
        <v>422</v>
      </c>
      <c r="G673" s="208"/>
      <c r="H673" s="209" t="s">
        <v>31</v>
      </c>
      <c r="I673" s="211"/>
      <c r="J673" s="208"/>
      <c r="K673" s="208"/>
      <c r="L673" s="212"/>
      <c r="M673" s="213"/>
      <c r="N673" s="214"/>
      <c r="O673" s="214"/>
      <c r="P673" s="214"/>
      <c r="Q673" s="214"/>
      <c r="R673" s="214"/>
      <c r="S673" s="214"/>
      <c r="T673" s="215"/>
      <c r="AT673" s="216" t="s">
        <v>210</v>
      </c>
      <c r="AU673" s="216" t="s">
        <v>85</v>
      </c>
      <c r="AV673" s="13" t="s">
        <v>83</v>
      </c>
      <c r="AW673" s="13" t="s">
        <v>38</v>
      </c>
      <c r="AX673" s="13" t="s">
        <v>76</v>
      </c>
      <c r="AY673" s="216" t="s">
        <v>152</v>
      </c>
    </row>
    <row r="674" spans="1:65" s="13" customFormat="1" ht="10.199999999999999">
      <c r="B674" s="207"/>
      <c r="C674" s="208"/>
      <c r="D674" s="188" t="s">
        <v>210</v>
      </c>
      <c r="E674" s="209" t="s">
        <v>31</v>
      </c>
      <c r="F674" s="210" t="s">
        <v>423</v>
      </c>
      <c r="G674" s="208"/>
      <c r="H674" s="209" t="s">
        <v>31</v>
      </c>
      <c r="I674" s="211"/>
      <c r="J674" s="208"/>
      <c r="K674" s="208"/>
      <c r="L674" s="212"/>
      <c r="M674" s="213"/>
      <c r="N674" s="214"/>
      <c r="O674" s="214"/>
      <c r="P674" s="214"/>
      <c r="Q674" s="214"/>
      <c r="R674" s="214"/>
      <c r="S674" s="214"/>
      <c r="T674" s="215"/>
      <c r="AT674" s="216" t="s">
        <v>210</v>
      </c>
      <c r="AU674" s="216" t="s">
        <v>85</v>
      </c>
      <c r="AV674" s="13" t="s">
        <v>83</v>
      </c>
      <c r="AW674" s="13" t="s">
        <v>38</v>
      </c>
      <c r="AX674" s="13" t="s">
        <v>76</v>
      </c>
      <c r="AY674" s="216" t="s">
        <v>152</v>
      </c>
    </row>
    <row r="675" spans="1:65" s="13" customFormat="1" ht="10.199999999999999">
      <c r="B675" s="207"/>
      <c r="C675" s="208"/>
      <c r="D675" s="188" t="s">
        <v>210</v>
      </c>
      <c r="E675" s="209" t="s">
        <v>31</v>
      </c>
      <c r="F675" s="210" t="s">
        <v>424</v>
      </c>
      <c r="G675" s="208"/>
      <c r="H675" s="209" t="s">
        <v>31</v>
      </c>
      <c r="I675" s="211"/>
      <c r="J675" s="208"/>
      <c r="K675" s="208"/>
      <c r="L675" s="212"/>
      <c r="M675" s="213"/>
      <c r="N675" s="214"/>
      <c r="O675" s="214"/>
      <c r="P675" s="214"/>
      <c r="Q675" s="214"/>
      <c r="R675" s="214"/>
      <c r="S675" s="214"/>
      <c r="T675" s="215"/>
      <c r="AT675" s="216" t="s">
        <v>210</v>
      </c>
      <c r="AU675" s="216" t="s">
        <v>85</v>
      </c>
      <c r="AV675" s="13" t="s">
        <v>83</v>
      </c>
      <c r="AW675" s="13" t="s">
        <v>38</v>
      </c>
      <c r="AX675" s="13" t="s">
        <v>76</v>
      </c>
      <c r="AY675" s="216" t="s">
        <v>152</v>
      </c>
    </row>
    <row r="676" spans="1:65" s="13" customFormat="1" ht="10.199999999999999">
      <c r="B676" s="207"/>
      <c r="C676" s="208"/>
      <c r="D676" s="188" t="s">
        <v>210</v>
      </c>
      <c r="E676" s="209" t="s">
        <v>31</v>
      </c>
      <c r="F676" s="210" t="s">
        <v>425</v>
      </c>
      <c r="G676" s="208"/>
      <c r="H676" s="209" t="s">
        <v>31</v>
      </c>
      <c r="I676" s="211"/>
      <c r="J676" s="208"/>
      <c r="K676" s="208"/>
      <c r="L676" s="212"/>
      <c r="M676" s="213"/>
      <c r="N676" s="214"/>
      <c r="O676" s="214"/>
      <c r="P676" s="214"/>
      <c r="Q676" s="214"/>
      <c r="R676" s="214"/>
      <c r="S676" s="214"/>
      <c r="T676" s="215"/>
      <c r="AT676" s="216" t="s">
        <v>210</v>
      </c>
      <c r="AU676" s="216" t="s">
        <v>85</v>
      </c>
      <c r="AV676" s="13" t="s">
        <v>83</v>
      </c>
      <c r="AW676" s="13" t="s">
        <v>38</v>
      </c>
      <c r="AX676" s="13" t="s">
        <v>76</v>
      </c>
      <c r="AY676" s="216" t="s">
        <v>152</v>
      </c>
    </row>
    <row r="677" spans="1:65" s="13" customFormat="1" ht="10.199999999999999">
      <c r="B677" s="207"/>
      <c r="C677" s="208"/>
      <c r="D677" s="188" t="s">
        <v>210</v>
      </c>
      <c r="E677" s="209" t="s">
        <v>31</v>
      </c>
      <c r="F677" s="210" t="s">
        <v>461</v>
      </c>
      <c r="G677" s="208"/>
      <c r="H677" s="209" t="s">
        <v>31</v>
      </c>
      <c r="I677" s="211"/>
      <c r="J677" s="208"/>
      <c r="K677" s="208"/>
      <c r="L677" s="212"/>
      <c r="M677" s="213"/>
      <c r="N677" s="214"/>
      <c r="O677" s="214"/>
      <c r="P677" s="214"/>
      <c r="Q677" s="214"/>
      <c r="R677" s="214"/>
      <c r="S677" s="214"/>
      <c r="T677" s="215"/>
      <c r="AT677" s="216" t="s">
        <v>210</v>
      </c>
      <c r="AU677" s="216" t="s">
        <v>85</v>
      </c>
      <c r="AV677" s="13" t="s">
        <v>83</v>
      </c>
      <c r="AW677" s="13" t="s">
        <v>38</v>
      </c>
      <c r="AX677" s="13" t="s">
        <v>76</v>
      </c>
      <c r="AY677" s="216" t="s">
        <v>152</v>
      </c>
    </row>
    <row r="678" spans="1:65" s="13" customFormat="1" ht="10.199999999999999">
      <c r="B678" s="207"/>
      <c r="C678" s="208"/>
      <c r="D678" s="188" t="s">
        <v>210</v>
      </c>
      <c r="E678" s="209" t="s">
        <v>31</v>
      </c>
      <c r="F678" s="210" t="s">
        <v>346</v>
      </c>
      <c r="G678" s="208"/>
      <c r="H678" s="209" t="s">
        <v>31</v>
      </c>
      <c r="I678" s="211"/>
      <c r="J678" s="208"/>
      <c r="K678" s="208"/>
      <c r="L678" s="212"/>
      <c r="M678" s="213"/>
      <c r="N678" s="214"/>
      <c r="O678" s="214"/>
      <c r="P678" s="214"/>
      <c r="Q678" s="214"/>
      <c r="R678" s="214"/>
      <c r="S678" s="214"/>
      <c r="T678" s="215"/>
      <c r="AT678" s="216" t="s">
        <v>210</v>
      </c>
      <c r="AU678" s="216" t="s">
        <v>85</v>
      </c>
      <c r="AV678" s="13" t="s">
        <v>83</v>
      </c>
      <c r="AW678" s="13" t="s">
        <v>38</v>
      </c>
      <c r="AX678" s="13" t="s">
        <v>76</v>
      </c>
      <c r="AY678" s="216" t="s">
        <v>152</v>
      </c>
    </row>
    <row r="679" spans="1:65" s="13" customFormat="1" ht="10.199999999999999">
      <c r="B679" s="207"/>
      <c r="C679" s="208"/>
      <c r="D679" s="188" t="s">
        <v>210</v>
      </c>
      <c r="E679" s="209" t="s">
        <v>31</v>
      </c>
      <c r="F679" s="210" t="s">
        <v>347</v>
      </c>
      <c r="G679" s="208"/>
      <c r="H679" s="209" t="s">
        <v>31</v>
      </c>
      <c r="I679" s="211"/>
      <c r="J679" s="208"/>
      <c r="K679" s="208"/>
      <c r="L679" s="212"/>
      <c r="M679" s="213"/>
      <c r="N679" s="214"/>
      <c r="O679" s="214"/>
      <c r="P679" s="214"/>
      <c r="Q679" s="214"/>
      <c r="R679" s="214"/>
      <c r="S679" s="214"/>
      <c r="T679" s="215"/>
      <c r="AT679" s="216" t="s">
        <v>210</v>
      </c>
      <c r="AU679" s="216" t="s">
        <v>85</v>
      </c>
      <c r="AV679" s="13" t="s">
        <v>83</v>
      </c>
      <c r="AW679" s="13" t="s">
        <v>38</v>
      </c>
      <c r="AX679" s="13" t="s">
        <v>76</v>
      </c>
      <c r="AY679" s="216" t="s">
        <v>152</v>
      </c>
    </row>
    <row r="680" spans="1:65" s="13" customFormat="1" ht="10.199999999999999">
      <c r="B680" s="207"/>
      <c r="C680" s="208"/>
      <c r="D680" s="188" t="s">
        <v>210</v>
      </c>
      <c r="E680" s="209" t="s">
        <v>31</v>
      </c>
      <c r="F680" s="210" t="s">
        <v>348</v>
      </c>
      <c r="G680" s="208"/>
      <c r="H680" s="209" t="s">
        <v>31</v>
      </c>
      <c r="I680" s="211"/>
      <c r="J680" s="208"/>
      <c r="K680" s="208"/>
      <c r="L680" s="212"/>
      <c r="M680" s="213"/>
      <c r="N680" s="214"/>
      <c r="O680" s="214"/>
      <c r="P680" s="214"/>
      <c r="Q680" s="214"/>
      <c r="R680" s="214"/>
      <c r="S680" s="214"/>
      <c r="T680" s="215"/>
      <c r="AT680" s="216" t="s">
        <v>210</v>
      </c>
      <c r="AU680" s="216" t="s">
        <v>85</v>
      </c>
      <c r="AV680" s="13" t="s">
        <v>83</v>
      </c>
      <c r="AW680" s="13" t="s">
        <v>38</v>
      </c>
      <c r="AX680" s="13" t="s">
        <v>76</v>
      </c>
      <c r="AY680" s="216" t="s">
        <v>152</v>
      </c>
    </row>
    <row r="681" spans="1:65" s="13" customFormat="1" ht="10.199999999999999">
      <c r="B681" s="207"/>
      <c r="C681" s="208"/>
      <c r="D681" s="188" t="s">
        <v>210</v>
      </c>
      <c r="E681" s="209" t="s">
        <v>31</v>
      </c>
      <c r="F681" s="210" t="s">
        <v>349</v>
      </c>
      <c r="G681" s="208"/>
      <c r="H681" s="209" t="s">
        <v>31</v>
      </c>
      <c r="I681" s="211"/>
      <c r="J681" s="208"/>
      <c r="K681" s="208"/>
      <c r="L681" s="212"/>
      <c r="M681" s="213"/>
      <c r="N681" s="214"/>
      <c r="O681" s="214"/>
      <c r="P681" s="214"/>
      <c r="Q681" s="214"/>
      <c r="R681" s="214"/>
      <c r="S681" s="214"/>
      <c r="T681" s="215"/>
      <c r="AT681" s="216" t="s">
        <v>210</v>
      </c>
      <c r="AU681" s="216" t="s">
        <v>85</v>
      </c>
      <c r="AV681" s="13" t="s">
        <v>83</v>
      </c>
      <c r="AW681" s="13" t="s">
        <v>38</v>
      </c>
      <c r="AX681" s="13" t="s">
        <v>76</v>
      </c>
      <c r="AY681" s="216" t="s">
        <v>152</v>
      </c>
    </row>
    <row r="682" spans="1:65" s="14" customFormat="1" ht="10.199999999999999">
      <c r="B682" s="217"/>
      <c r="C682" s="218"/>
      <c r="D682" s="188" t="s">
        <v>210</v>
      </c>
      <c r="E682" s="219" t="s">
        <v>31</v>
      </c>
      <c r="F682" s="220" t="s">
        <v>293</v>
      </c>
      <c r="G682" s="218"/>
      <c r="H682" s="221">
        <v>1</v>
      </c>
      <c r="I682" s="222"/>
      <c r="J682" s="218"/>
      <c r="K682" s="218"/>
      <c r="L682" s="223"/>
      <c r="M682" s="224"/>
      <c r="N682" s="225"/>
      <c r="O682" s="225"/>
      <c r="P682" s="225"/>
      <c r="Q682" s="225"/>
      <c r="R682" s="225"/>
      <c r="S682" s="225"/>
      <c r="T682" s="226"/>
      <c r="AT682" s="227" t="s">
        <v>210</v>
      </c>
      <c r="AU682" s="227" t="s">
        <v>85</v>
      </c>
      <c r="AV682" s="14" t="s">
        <v>85</v>
      </c>
      <c r="AW682" s="14" t="s">
        <v>38</v>
      </c>
      <c r="AX682" s="14" t="s">
        <v>76</v>
      </c>
      <c r="AY682" s="227" t="s">
        <v>152</v>
      </c>
    </row>
    <row r="683" spans="1:65" s="15" customFormat="1" ht="10.199999999999999">
      <c r="B683" s="228"/>
      <c r="C683" s="229"/>
      <c r="D683" s="188" t="s">
        <v>210</v>
      </c>
      <c r="E683" s="230" t="s">
        <v>31</v>
      </c>
      <c r="F683" s="231" t="s">
        <v>223</v>
      </c>
      <c r="G683" s="229"/>
      <c r="H683" s="232">
        <v>1</v>
      </c>
      <c r="I683" s="233"/>
      <c r="J683" s="229"/>
      <c r="K683" s="229"/>
      <c r="L683" s="234"/>
      <c r="M683" s="235"/>
      <c r="N683" s="236"/>
      <c r="O683" s="236"/>
      <c r="P683" s="236"/>
      <c r="Q683" s="236"/>
      <c r="R683" s="236"/>
      <c r="S683" s="236"/>
      <c r="T683" s="237"/>
      <c r="AT683" s="238" t="s">
        <v>210</v>
      </c>
      <c r="AU683" s="238" t="s">
        <v>85</v>
      </c>
      <c r="AV683" s="15" t="s">
        <v>157</v>
      </c>
      <c r="AW683" s="15" t="s">
        <v>38</v>
      </c>
      <c r="AX683" s="15" t="s">
        <v>83</v>
      </c>
      <c r="AY683" s="238" t="s">
        <v>152</v>
      </c>
    </row>
    <row r="684" spans="1:65" s="2" customFormat="1" ht="24.15" customHeight="1">
      <c r="A684" s="38"/>
      <c r="B684" s="39"/>
      <c r="C684" s="175" t="s">
        <v>605</v>
      </c>
      <c r="D684" s="175" t="s">
        <v>153</v>
      </c>
      <c r="E684" s="176" t="s">
        <v>606</v>
      </c>
      <c r="F684" s="177" t="s">
        <v>607</v>
      </c>
      <c r="G684" s="178" t="s">
        <v>207</v>
      </c>
      <c r="H684" s="179">
        <v>20</v>
      </c>
      <c r="I684" s="180"/>
      <c r="J684" s="181">
        <f>ROUND(I684*H684,2)</f>
        <v>0</v>
      </c>
      <c r="K684" s="177" t="s">
        <v>31</v>
      </c>
      <c r="L684" s="43"/>
      <c r="M684" s="182" t="s">
        <v>31</v>
      </c>
      <c r="N684" s="183" t="s">
        <v>47</v>
      </c>
      <c r="O684" s="68"/>
      <c r="P684" s="184">
        <f>O684*H684</f>
        <v>0</v>
      </c>
      <c r="Q684" s="184">
        <v>0</v>
      </c>
      <c r="R684" s="184">
        <f>Q684*H684</f>
        <v>0</v>
      </c>
      <c r="S684" s="184">
        <v>0</v>
      </c>
      <c r="T684" s="185">
        <f>S684*H684</f>
        <v>0</v>
      </c>
      <c r="U684" s="38"/>
      <c r="V684" s="38"/>
      <c r="W684" s="38"/>
      <c r="X684" s="38"/>
      <c r="Y684" s="38"/>
      <c r="Z684" s="38"/>
      <c r="AA684" s="38"/>
      <c r="AB684" s="38"/>
      <c r="AC684" s="38"/>
      <c r="AD684" s="38"/>
      <c r="AE684" s="38"/>
      <c r="AR684" s="186" t="s">
        <v>410</v>
      </c>
      <c r="AT684" s="186" t="s">
        <v>153</v>
      </c>
      <c r="AU684" s="186" t="s">
        <v>85</v>
      </c>
      <c r="AY684" s="20" t="s">
        <v>152</v>
      </c>
      <c r="BE684" s="187">
        <f>IF(N684="základní",J684,0)</f>
        <v>0</v>
      </c>
      <c r="BF684" s="187">
        <f>IF(N684="snížená",J684,0)</f>
        <v>0</v>
      </c>
      <c r="BG684" s="187">
        <f>IF(N684="zákl. přenesená",J684,0)</f>
        <v>0</v>
      </c>
      <c r="BH684" s="187">
        <f>IF(N684="sníž. přenesená",J684,0)</f>
        <v>0</v>
      </c>
      <c r="BI684" s="187">
        <f>IF(N684="nulová",J684,0)</f>
        <v>0</v>
      </c>
      <c r="BJ684" s="20" t="s">
        <v>83</v>
      </c>
      <c r="BK684" s="187">
        <f>ROUND(I684*H684,2)</f>
        <v>0</v>
      </c>
      <c r="BL684" s="20" t="s">
        <v>410</v>
      </c>
      <c r="BM684" s="186" t="s">
        <v>608</v>
      </c>
    </row>
    <row r="685" spans="1:65" s="13" customFormat="1" ht="20.399999999999999">
      <c r="B685" s="207"/>
      <c r="C685" s="208"/>
      <c r="D685" s="188" t="s">
        <v>210</v>
      </c>
      <c r="E685" s="209" t="s">
        <v>31</v>
      </c>
      <c r="F685" s="210" t="s">
        <v>211</v>
      </c>
      <c r="G685" s="208"/>
      <c r="H685" s="209" t="s">
        <v>31</v>
      </c>
      <c r="I685" s="211"/>
      <c r="J685" s="208"/>
      <c r="K685" s="208"/>
      <c r="L685" s="212"/>
      <c r="M685" s="213"/>
      <c r="N685" s="214"/>
      <c r="O685" s="214"/>
      <c r="P685" s="214"/>
      <c r="Q685" s="214"/>
      <c r="R685" s="214"/>
      <c r="S685" s="214"/>
      <c r="T685" s="215"/>
      <c r="AT685" s="216" t="s">
        <v>210</v>
      </c>
      <c r="AU685" s="216" t="s">
        <v>85</v>
      </c>
      <c r="AV685" s="13" t="s">
        <v>83</v>
      </c>
      <c r="AW685" s="13" t="s">
        <v>38</v>
      </c>
      <c r="AX685" s="13" t="s">
        <v>76</v>
      </c>
      <c r="AY685" s="216" t="s">
        <v>152</v>
      </c>
    </row>
    <row r="686" spans="1:65" s="13" customFormat="1" ht="10.199999999999999">
      <c r="B686" s="207"/>
      <c r="C686" s="208"/>
      <c r="D686" s="188" t="s">
        <v>210</v>
      </c>
      <c r="E686" s="209" t="s">
        <v>31</v>
      </c>
      <c r="F686" s="210" t="s">
        <v>212</v>
      </c>
      <c r="G686" s="208"/>
      <c r="H686" s="209" t="s">
        <v>31</v>
      </c>
      <c r="I686" s="211"/>
      <c r="J686" s="208"/>
      <c r="K686" s="208"/>
      <c r="L686" s="212"/>
      <c r="M686" s="213"/>
      <c r="N686" s="214"/>
      <c r="O686" s="214"/>
      <c r="P686" s="214"/>
      <c r="Q686" s="214"/>
      <c r="R686" s="214"/>
      <c r="S686" s="214"/>
      <c r="T686" s="215"/>
      <c r="AT686" s="216" t="s">
        <v>210</v>
      </c>
      <c r="AU686" s="216" t="s">
        <v>85</v>
      </c>
      <c r="AV686" s="13" t="s">
        <v>83</v>
      </c>
      <c r="AW686" s="13" t="s">
        <v>38</v>
      </c>
      <c r="AX686" s="13" t="s">
        <v>76</v>
      </c>
      <c r="AY686" s="216" t="s">
        <v>152</v>
      </c>
    </row>
    <row r="687" spans="1:65" s="13" customFormat="1" ht="10.199999999999999">
      <c r="B687" s="207"/>
      <c r="C687" s="208"/>
      <c r="D687" s="188" t="s">
        <v>210</v>
      </c>
      <c r="E687" s="209" t="s">
        <v>31</v>
      </c>
      <c r="F687" s="210" t="s">
        <v>421</v>
      </c>
      <c r="G687" s="208"/>
      <c r="H687" s="209" t="s">
        <v>31</v>
      </c>
      <c r="I687" s="211"/>
      <c r="J687" s="208"/>
      <c r="K687" s="208"/>
      <c r="L687" s="212"/>
      <c r="M687" s="213"/>
      <c r="N687" s="214"/>
      <c r="O687" s="214"/>
      <c r="P687" s="214"/>
      <c r="Q687" s="214"/>
      <c r="R687" s="214"/>
      <c r="S687" s="214"/>
      <c r="T687" s="215"/>
      <c r="AT687" s="216" t="s">
        <v>210</v>
      </c>
      <c r="AU687" s="216" t="s">
        <v>85</v>
      </c>
      <c r="AV687" s="13" t="s">
        <v>83</v>
      </c>
      <c r="AW687" s="13" t="s">
        <v>38</v>
      </c>
      <c r="AX687" s="13" t="s">
        <v>76</v>
      </c>
      <c r="AY687" s="216" t="s">
        <v>152</v>
      </c>
    </row>
    <row r="688" spans="1:65" s="13" customFormat="1" ht="10.199999999999999">
      <c r="B688" s="207"/>
      <c r="C688" s="208"/>
      <c r="D688" s="188" t="s">
        <v>210</v>
      </c>
      <c r="E688" s="209" t="s">
        <v>31</v>
      </c>
      <c r="F688" s="210" t="s">
        <v>422</v>
      </c>
      <c r="G688" s="208"/>
      <c r="H688" s="209" t="s">
        <v>31</v>
      </c>
      <c r="I688" s="211"/>
      <c r="J688" s="208"/>
      <c r="K688" s="208"/>
      <c r="L688" s="212"/>
      <c r="M688" s="213"/>
      <c r="N688" s="214"/>
      <c r="O688" s="214"/>
      <c r="P688" s="214"/>
      <c r="Q688" s="214"/>
      <c r="R688" s="214"/>
      <c r="S688" s="214"/>
      <c r="T688" s="215"/>
      <c r="AT688" s="216" t="s">
        <v>210</v>
      </c>
      <c r="AU688" s="216" t="s">
        <v>85</v>
      </c>
      <c r="AV688" s="13" t="s">
        <v>83</v>
      </c>
      <c r="AW688" s="13" t="s">
        <v>38</v>
      </c>
      <c r="AX688" s="13" t="s">
        <v>76</v>
      </c>
      <c r="AY688" s="216" t="s">
        <v>152</v>
      </c>
    </row>
    <row r="689" spans="1:65" s="13" customFormat="1" ht="10.199999999999999">
      <c r="B689" s="207"/>
      <c r="C689" s="208"/>
      <c r="D689" s="188" t="s">
        <v>210</v>
      </c>
      <c r="E689" s="209" t="s">
        <v>31</v>
      </c>
      <c r="F689" s="210" t="s">
        <v>423</v>
      </c>
      <c r="G689" s="208"/>
      <c r="H689" s="209" t="s">
        <v>31</v>
      </c>
      <c r="I689" s="211"/>
      <c r="J689" s="208"/>
      <c r="K689" s="208"/>
      <c r="L689" s="212"/>
      <c r="M689" s="213"/>
      <c r="N689" s="214"/>
      <c r="O689" s="214"/>
      <c r="P689" s="214"/>
      <c r="Q689" s="214"/>
      <c r="R689" s="214"/>
      <c r="S689" s="214"/>
      <c r="T689" s="215"/>
      <c r="AT689" s="216" t="s">
        <v>210</v>
      </c>
      <c r="AU689" s="216" t="s">
        <v>85</v>
      </c>
      <c r="AV689" s="13" t="s">
        <v>83</v>
      </c>
      <c r="AW689" s="13" t="s">
        <v>38</v>
      </c>
      <c r="AX689" s="13" t="s">
        <v>76</v>
      </c>
      <c r="AY689" s="216" t="s">
        <v>152</v>
      </c>
    </row>
    <row r="690" spans="1:65" s="13" customFormat="1" ht="10.199999999999999">
      <c r="B690" s="207"/>
      <c r="C690" s="208"/>
      <c r="D690" s="188" t="s">
        <v>210</v>
      </c>
      <c r="E690" s="209" t="s">
        <v>31</v>
      </c>
      <c r="F690" s="210" t="s">
        <v>424</v>
      </c>
      <c r="G690" s="208"/>
      <c r="H690" s="209" t="s">
        <v>31</v>
      </c>
      <c r="I690" s="211"/>
      <c r="J690" s="208"/>
      <c r="K690" s="208"/>
      <c r="L690" s="212"/>
      <c r="M690" s="213"/>
      <c r="N690" s="214"/>
      <c r="O690" s="214"/>
      <c r="P690" s="214"/>
      <c r="Q690" s="214"/>
      <c r="R690" s="214"/>
      <c r="S690" s="214"/>
      <c r="T690" s="215"/>
      <c r="AT690" s="216" t="s">
        <v>210</v>
      </c>
      <c r="AU690" s="216" t="s">
        <v>85</v>
      </c>
      <c r="AV690" s="13" t="s">
        <v>83</v>
      </c>
      <c r="AW690" s="13" t="s">
        <v>38</v>
      </c>
      <c r="AX690" s="13" t="s">
        <v>76</v>
      </c>
      <c r="AY690" s="216" t="s">
        <v>152</v>
      </c>
    </row>
    <row r="691" spans="1:65" s="13" customFormat="1" ht="10.199999999999999">
      <c r="B691" s="207"/>
      <c r="C691" s="208"/>
      <c r="D691" s="188" t="s">
        <v>210</v>
      </c>
      <c r="E691" s="209" t="s">
        <v>31</v>
      </c>
      <c r="F691" s="210" t="s">
        <v>425</v>
      </c>
      <c r="G691" s="208"/>
      <c r="H691" s="209" t="s">
        <v>31</v>
      </c>
      <c r="I691" s="211"/>
      <c r="J691" s="208"/>
      <c r="K691" s="208"/>
      <c r="L691" s="212"/>
      <c r="M691" s="213"/>
      <c r="N691" s="214"/>
      <c r="O691" s="214"/>
      <c r="P691" s="214"/>
      <c r="Q691" s="214"/>
      <c r="R691" s="214"/>
      <c r="S691" s="214"/>
      <c r="T691" s="215"/>
      <c r="AT691" s="216" t="s">
        <v>210</v>
      </c>
      <c r="AU691" s="216" t="s">
        <v>85</v>
      </c>
      <c r="AV691" s="13" t="s">
        <v>83</v>
      </c>
      <c r="AW691" s="13" t="s">
        <v>38</v>
      </c>
      <c r="AX691" s="13" t="s">
        <v>76</v>
      </c>
      <c r="AY691" s="216" t="s">
        <v>152</v>
      </c>
    </row>
    <row r="692" spans="1:65" s="13" customFormat="1" ht="10.199999999999999">
      <c r="B692" s="207"/>
      <c r="C692" s="208"/>
      <c r="D692" s="188" t="s">
        <v>210</v>
      </c>
      <c r="E692" s="209" t="s">
        <v>31</v>
      </c>
      <c r="F692" s="210" t="s">
        <v>426</v>
      </c>
      <c r="G692" s="208"/>
      <c r="H692" s="209" t="s">
        <v>31</v>
      </c>
      <c r="I692" s="211"/>
      <c r="J692" s="208"/>
      <c r="K692" s="208"/>
      <c r="L692" s="212"/>
      <c r="M692" s="213"/>
      <c r="N692" s="214"/>
      <c r="O692" s="214"/>
      <c r="P692" s="214"/>
      <c r="Q692" s="214"/>
      <c r="R692" s="214"/>
      <c r="S692" s="214"/>
      <c r="T692" s="215"/>
      <c r="AT692" s="216" t="s">
        <v>210</v>
      </c>
      <c r="AU692" s="216" t="s">
        <v>85</v>
      </c>
      <c r="AV692" s="13" t="s">
        <v>83</v>
      </c>
      <c r="AW692" s="13" t="s">
        <v>38</v>
      </c>
      <c r="AX692" s="13" t="s">
        <v>76</v>
      </c>
      <c r="AY692" s="216" t="s">
        <v>152</v>
      </c>
    </row>
    <row r="693" spans="1:65" s="13" customFormat="1" ht="10.199999999999999">
      <c r="B693" s="207"/>
      <c r="C693" s="208"/>
      <c r="D693" s="188" t="s">
        <v>210</v>
      </c>
      <c r="E693" s="209" t="s">
        <v>31</v>
      </c>
      <c r="F693" s="210" t="s">
        <v>609</v>
      </c>
      <c r="G693" s="208"/>
      <c r="H693" s="209" t="s">
        <v>31</v>
      </c>
      <c r="I693" s="211"/>
      <c r="J693" s="208"/>
      <c r="K693" s="208"/>
      <c r="L693" s="212"/>
      <c r="M693" s="213"/>
      <c r="N693" s="214"/>
      <c r="O693" s="214"/>
      <c r="P693" s="214"/>
      <c r="Q693" s="214"/>
      <c r="R693" s="214"/>
      <c r="S693" s="214"/>
      <c r="T693" s="215"/>
      <c r="AT693" s="216" t="s">
        <v>210</v>
      </c>
      <c r="AU693" s="216" t="s">
        <v>85</v>
      </c>
      <c r="AV693" s="13" t="s">
        <v>83</v>
      </c>
      <c r="AW693" s="13" t="s">
        <v>38</v>
      </c>
      <c r="AX693" s="13" t="s">
        <v>76</v>
      </c>
      <c r="AY693" s="216" t="s">
        <v>152</v>
      </c>
    </row>
    <row r="694" spans="1:65" s="14" customFormat="1" ht="10.199999999999999">
      <c r="B694" s="217"/>
      <c r="C694" s="218"/>
      <c r="D694" s="188" t="s">
        <v>210</v>
      </c>
      <c r="E694" s="219" t="s">
        <v>31</v>
      </c>
      <c r="F694" s="220" t="s">
        <v>610</v>
      </c>
      <c r="G694" s="218"/>
      <c r="H694" s="221">
        <v>20</v>
      </c>
      <c r="I694" s="222"/>
      <c r="J694" s="218"/>
      <c r="K694" s="218"/>
      <c r="L694" s="223"/>
      <c r="M694" s="224"/>
      <c r="N694" s="225"/>
      <c r="O694" s="225"/>
      <c r="P694" s="225"/>
      <c r="Q694" s="225"/>
      <c r="R694" s="225"/>
      <c r="S694" s="225"/>
      <c r="T694" s="226"/>
      <c r="AT694" s="227" t="s">
        <v>210</v>
      </c>
      <c r="AU694" s="227" t="s">
        <v>85</v>
      </c>
      <c r="AV694" s="14" t="s">
        <v>85</v>
      </c>
      <c r="AW694" s="14" t="s">
        <v>38</v>
      </c>
      <c r="AX694" s="14" t="s">
        <v>76</v>
      </c>
      <c r="AY694" s="227" t="s">
        <v>152</v>
      </c>
    </row>
    <row r="695" spans="1:65" s="15" customFormat="1" ht="10.199999999999999">
      <c r="B695" s="228"/>
      <c r="C695" s="229"/>
      <c r="D695" s="188" t="s">
        <v>210</v>
      </c>
      <c r="E695" s="230" t="s">
        <v>31</v>
      </c>
      <c r="F695" s="231" t="s">
        <v>223</v>
      </c>
      <c r="G695" s="229"/>
      <c r="H695" s="232">
        <v>20</v>
      </c>
      <c r="I695" s="233"/>
      <c r="J695" s="229"/>
      <c r="K695" s="229"/>
      <c r="L695" s="234"/>
      <c r="M695" s="235"/>
      <c r="N695" s="236"/>
      <c r="O695" s="236"/>
      <c r="P695" s="236"/>
      <c r="Q695" s="236"/>
      <c r="R695" s="236"/>
      <c r="S695" s="236"/>
      <c r="T695" s="237"/>
      <c r="AT695" s="238" t="s">
        <v>210</v>
      </c>
      <c r="AU695" s="238" t="s">
        <v>85</v>
      </c>
      <c r="AV695" s="15" t="s">
        <v>157</v>
      </c>
      <c r="AW695" s="15" t="s">
        <v>38</v>
      </c>
      <c r="AX695" s="15" t="s">
        <v>83</v>
      </c>
      <c r="AY695" s="238" t="s">
        <v>152</v>
      </c>
    </row>
    <row r="696" spans="1:65" s="2" customFormat="1" ht="16.5" customHeight="1">
      <c r="A696" s="38"/>
      <c r="B696" s="39"/>
      <c r="C696" s="239" t="s">
        <v>611</v>
      </c>
      <c r="D696" s="239" t="s">
        <v>224</v>
      </c>
      <c r="E696" s="240" t="s">
        <v>612</v>
      </c>
      <c r="F696" s="241" t="s">
        <v>613</v>
      </c>
      <c r="G696" s="242" t="s">
        <v>207</v>
      </c>
      <c r="H696" s="243">
        <v>20</v>
      </c>
      <c r="I696" s="244"/>
      <c r="J696" s="245">
        <f>ROUND(I696*H696,2)</f>
        <v>0</v>
      </c>
      <c r="K696" s="241" t="s">
        <v>31</v>
      </c>
      <c r="L696" s="246"/>
      <c r="M696" s="247" t="s">
        <v>31</v>
      </c>
      <c r="N696" s="248" t="s">
        <v>47</v>
      </c>
      <c r="O696" s="68"/>
      <c r="P696" s="184">
        <f>O696*H696</f>
        <v>0</v>
      </c>
      <c r="Q696" s="184">
        <v>0</v>
      </c>
      <c r="R696" s="184">
        <f>Q696*H696</f>
        <v>0</v>
      </c>
      <c r="S696" s="184">
        <v>0</v>
      </c>
      <c r="T696" s="185">
        <f>S696*H696</f>
        <v>0</v>
      </c>
      <c r="U696" s="38"/>
      <c r="V696" s="38"/>
      <c r="W696" s="38"/>
      <c r="X696" s="38"/>
      <c r="Y696" s="38"/>
      <c r="Z696" s="38"/>
      <c r="AA696" s="38"/>
      <c r="AB696" s="38"/>
      <c r="AC696" s="38"/>
      <c r="AD696" s="38"/>
      <c r="AE696" s="38"/>
      <c r="AR696" s="186" t="s">
        <v>614</v>
      </c>
      <c r="AT696" s="186" t="s">
        <v>224</v>
      </c>
      <c r="AU696" s="186" t="s">
        <v>85</v>
      </c>
      <c r="AY696" s="20" t="s">
        <v>152</v>
      </c>
      <c r="BE696" s="187">
        <f>IF(N696="základní",J696,0)</f>
        <v>0</v>
      </c>
      <c r="BF696" s="187">
        <f>IF(N696="snížená",J696,0)</f>
        <v>0</v>
      </c>
      <c r="BG696" s="187">
        <f>IF(N696="zákl. přenesená",J696,0)</f>
        <v>0</v>
      </c>
      <c r="BH696" s="187">
        <f>IF(N696="sníž. přenesená",J696,0)</f>
        <v>0</v>
      </c>
      <c r="BI696" s="187">
        <f>IF(N696="nulová",J696,0)</f>
        <v>0</v>
      </c>
      <c r="BJ696" s="20" t="s">
        <v>83</v>
      </c>
      <c r="BK696" s="187">
        <f>ROUND(I696*H696,2)</f>
        <v>0</v>
      </c>
      <c r="BL696" s="20" t="s">
        <v>410</v>
      </c>
      <c r="BM696" s="186" t="s">
        <v>615</v>
      </c>
    </row>
    <row r="697" spans="1:65" s="13" customFormat="1" ht="20.399999999999999">
      <c r="B697" s="207"/>
      <c r="C697" s="208"/>
      <c r="D697" s="188" t="s">
        <v>210</v>
      </c>
      <c r="E697" s="209" t="s">
        <v>31</v>
      </c>
      <c r="F697" s="210" t="s">
        <v>211</v>
      </c>
      <c r="G697" s="208"/>
      <c r="H697" s="209" t="s">
        <v>31</v>
      </c>
      <c r="I697" s="211"/>
      <c r="J697" s="208"/>
      <c r="K697" s="208"/>
      <c r="L697" s="212"/>
      <c r="M697" s="213"/>
      <c r="N697" s="214"/>
      <c r="O697" s="214"/>
      <c r="P697" s="214"/>
      <c r="Q697" s="214"/>
      <c r="R697" s="214"/>
      <c r="S697" s="214"/>
      <c r="T697" s="215"/>
      <c r="AT697" s="216" t="s">
        <v>210</v>
      </c>
      <c r="AU697" s="216" t="s">
        <v>85</v>
      </c>
      <c r="AV697" s="13" t="s">
        <v>83</v>
      </c>
      <c r="AW697" s="13" t="s">
        <v>38</v>
      </c>
      <c r="AX697" s="13" t="s">
        <v>76</v>
      </c>
      <c r="AY697" s="216" t="s">
        <v>152</v>
      </c>
    </row>
    <row r="698" spans="1:65" s="13" customFormat="1" ht="10.199999999999999">
      <c r="B698" s="207"/>
      <c r="C698" s="208"/>
      <c r="D698" s="188" t="s">
        <v>210</v>
      </c>
      <c r="E698" s="209" t="s">
        <v>31</v>
      </c>
      <c r="F698" s="210" t="s">
        <v>212</v>
      </c>
      <c r="G698" s="208"/>
      <c r="H698" s="209" t="s">
        <v>31</v>
      </c>
      <c r="I698" s="211"/>
      <c r="J698" s="208"/>
      <c r="K698" s="208"/>
      <c r="L698" s="212"/>
      <c r="M698" s="213"/>
      <c r="N698" s="214"/>
      <c r="O698" s="214"/>
      <c r="P698" s="214"/>
      <c r="Q698" s="214"/>
      <c r="R698" s="214"/>
      <c r="S698" s="214"/>
      <c r="T698" s="215"/>
      <c r="AT698" s="216" t="s">
        <v>210</v>
      </c>
      <c r="AU698" s="216" t="s">
        <v>85</v>
      </c>
      <c r="AV698" s="13" t="s">
        <v>83</v>
      </c>
      <c r="AW698" s="13" t="s">
        <v>38</v>
      </c>
      <c r="AX698" s="13" t="s">
        <v>76</v>
      </c>
      <c r="AY698" s="216" t="s">
        <v>152</v>
      </c>
    </row>
    <row r="699" spans="1:65" s="13" customFormat="1" ht="10.199999999999999">
      <c r="B699" s="207"/>
      <c r="C699" s="208"/>
      <c r="D699" s="188" t="s">
        <v>210</v>
      </c>
      <c r="E699" s="209" t="s">
        <v>31</v>
      </c>
      <c r="F699" s="210" t="s">
        <v>421</v>
      </c>
      <c r="G699" s="208"/>
      <c r="H699" s="209" t="s">
        <v>31</v>
      </c>
      <c r="I699" s="211"/>
      <c r="J699" s="208"/>
      <c r="K699" s="208"/>
      <c r="L699" s="212"/>
      <c r="M699" s="213"/>
      <c r="N699" s="214"/>
      <c r="O699" s="214"/>
      <c r="P699" s="214"/>
      <c r="Q699" s="214"/>
      <c r="R699" s="214"/>
      <c r="S699" s="214"/>
      <c r="T699" s="215"/>
      <c r="AT699" s="216" t="s">
        <v>210</v>
      </c>
      <c r="AU699" s="216" t="s">
        <v>85</v>
      </c>
      <c r="AV699" s="13" t="s">
        <v>83</v>
      </c>
      <c r="AW699" s="13" t="s">
        <v>38</v>
      </c>
      <c r="AX699" s="13" t="s">
        <v>76</v>
      </c>
      <c r="AY699" s="216" t="s">
        <v>152</v>
      </c>
    </row>
    <row r="700" spans="1:65" s="13" customFormat="1" ht="10.199999999999999">
      <c r="B700" s="207"/>
      <c r="C700" s="208"/>
      <c r="D700" s="188" t="s">
        <v>210</v>
      </c>
      <c r="E700" s="209" t="s">
        <v>31</v>
      </c>
      <c r="F700" s="210" t="s">
        <v>422</v>
      </c>
      <c r="G700" s="208"/>
      <c r="H700" s="209" t="s">
        <v>31</v>
      </c>
      <c r="I700" s="211"/>
      <c r="J700" s="208"/>
      <c r="K700" s="208"/>
      <c r="L700" s="212"/>
      <c r="M700" s="213"/>
      <c r="N700" s="214"/>
      <c r="O700" s="214"/>
      <c r="P700" s="214"/>
      <c r="Q700" s="214"/>
      <c r="R700" s="214"/>
      <c r="S700" s="214"/>
      <c r="T700" s="215"/>
      <c r="AT700" s="216" t="s">
        <v>210</v>
      </c>
      <c r="AU700" s="216" t="s">
        <v>85</v>
      </c>
      <c r="AV700" s="13" t="s">
        <v>83</v>
      </c>
      <c r="AW700" s="13" t="s">
        <v>38</v>
      </c>
      <c r="AX700" s="13" t="s">
        <v>76</v>
      </c>
      <c r="AY700" s="216" t="s">
        <v>152</v>
      </c>
    </row>
    <row r="701" spans="1:65" s="13" customFormat="1" ht="10.199999999999999">
      <c r="B701" s="207"/>
      <c r="C701" s="208"/>
      <c r="D701" s="188" t="s">
        <v>210</v>
      </c>
      <c r="E701" s="209" t="s">
        <v>31</v>
      </c>
      <c r="F701" s="210" t="s">
        <v>423</v>
      </c>
      <c r="G701" s="208"/>
      <c r="H701" s="209" t="s">
        <v>31</v>
      </c>
      <c r="I701" s="211"/>
      <c r="J701" s="208"/>
      <c r="K701" s="208"/>
      <c r="L701" s="212"/>
      <c r="M701" s="213"/>
      <c r="N701" s="214"/>
      <c r="O701" s="214"/>
      <c r="P701" s="214"/>
      <c r="Q701" s="214"/>
      <c r="R701" s="214"/>
      <c r="S701" s="214"/>
      <c r="T701" s="215"/>
      <c r="AT701" s="216" t="s">
        <v>210</v>
      </c>
      <c r="AU701" s="216" t="s">
        <v>85</v>
      </c>
      <c r="AV701" s="13" t="s">
        <v>83</v>
      </c>
      <c r="AW701" s="13" t="s">
        <v>38</v>
      </c>
      <c r="AX701" s="13" t="s">
        <v>76</v>
      </c>
      <c r="AY701" s="216" t="s">
        <v>152</v>
      </c>
    </row>
    <row r="702" spans="1:65" s="13" customFormat="1" ht="10.199999999999999">
      <c r="B702" s="207"/>
      <c r="C702" s="208"/>
      <c r="D702" s="188" t="s">
        <v>210</v>
      </c>
      <c r="E702" s="209" t="s">
        <v>31</v>
      </c>
      <c r="F702" s="210" t="s">
        <v>424</v>
      </c>
      <c r="G702" s="208"/>
      <c r="H702" s="209" t="s">
        <v>31</v>
      </c>
      <c r="I702" s="211"/>
      <c r="J702" s="208"/>
      <c r="K702" s="208"/>
      <c r="L702" s="212"/>
      <c r="M702" s="213"/>
      <c r="N702" s="214"/>
      <c r="O702" s="214"/>
      <c r="P702" s="214"/>
      <c r="Q702" s="214"/>
      <c r="R702" s="214"/>
      <c r="S702" s="214"/>
      <c r="T702" s="215"/>
      <c r="AT702" s="216" t="s">
        <v>210</v>
      </c>
      <c r="AU702" s="216" t="s">
        <v>85</v>
      </c>
      <c r="AV702" s="13" t="s">
        <v>83</v>
      </c>
      <c r="AW702" s="13" t="s">
        <v>38</v>
      </c>
      <c r="AX702" s="13" t="s">
        <v>76</v>
      </c>
      <c r="AY702" s="216" t="s">
        <v>152</v>
      </c>
    </row>
    <row r="703" spans="1:65" s="13" customFormat="1" ht="10.199999999999999">
      <c r="B703" s="207"/>
      <c r="C703" s="208"/>
      <c r="D703" s="188" t="s">
        <v>210</v>
      </c>
      <c r="E703" s="209" t="s">
        <v>31</v>
      </c>
      <c r="F703" s="210" t="s">
        <v>425</v>
      </c>
      <c r="G703" s="208"/>
      <c r="H703" s="209" t="s">
        <v>31</v>
      </c>
      <c r="I703" s="211"/>
      <c r="J703" s="208"/>
      <c r="K703" s="208"/>
      <c r="L703" s="212"/>
      <c r="M703" s="213"/>
      <c r="N703" s="214"/>
      <c r="O703" s="214"/>
      <c r="P703" s="214"/>
      <c r="Q703" s="214"/>
      <c r="R703" s="214"/>
      <c r="S703" s="214"/>
      <c r="T703" s="215"/>
      <c r="AT703" s="216" t="s">
        <v>210</v>
      </c>
      <c r="AU703" s="216" t="s">
        <v>85</v>
      </c>
      <c r="AV703" s="13" t="s">
        <v>83</v>
      </c>
      <c r="AW703" s="13" t="s">
        <v>38</v>
      </c>
      <c r="AX703" s="13" t="s">
        <v>76</v>
      </c>
      <c r="AY703" s="216" t="s">
        <v>152</v>
      </c>
    </row>
    <row r="704" spans="1:65" s="13" customFormat="1" ht="10.199999999999999">
      <c r="B704" s="207"/>
      <c r="C704" s="208"/>
      <c r="D704" s="188" t="s">
        <v>210</v>
      </c>
      <c r="E704" s="209" t="s">
        <v>31</v>
      </c>
      <c r="F704" s="210" t="s">
        <v>433</v>
      </c>
      <c r="G704" s="208"/>
      <c r="H704" s="209" t="s">
        <v>31</v>
      </c>
      <c r="I704" s="211"/>
      <c r="J704" s="208"/>
      <c r="K704" s="208"/>
      <c r="L704" s="212"/>
      <c r="M704" s="213"/>
      <c r="N704" s="214"/>
      <c r="O704" s="214"/>
      <c r="P704" s="214"/>
      <c r="Q704" s="214"/>
      <c r="R704" s="214"/>
      <c r="S704" s="214"/>
      <c r="T704" s="215"/>
      <c r="AT704" s="216" t="s">
        <v>210</v>
      </c>
      <c r="AU704" s="216" t="s">
        <v>85</v>
      </c>
      <c r="AV704" s="13" t="s">
        <v>83</v>
      </c>
      <c r="AW704" s="13" t="s">
        <v>38</v>
      </c>
      <c r="AX704" s="13" t="s">
        <v>76</v>
      </c>
      <c r="AY704" s="216" t="s">
        <v>152</v>
      </c>
    </row>
    <row r="705" spans="1:65" s="13" customFormat="1" ht="10.199999999999999">
      <c r="B705" s="207"/>
      <c r="C705" s="208"/>
      <c r="D705" s="188" t="s">
        <v>210</v>
      </c>
      <c r="E705" s="209" t="s">
        <v>31</v>
      </c>
      <c r="F705" s="210" t="s">
        <v>609</v>
      </c>
      <c r="G705" s="208"/>
      <c r="H705" s="209" t="s">
        <v>31</v>
      </c>
      <c r="I705" s="211"/>
      <c r="J705" s="208"/>
      <c r="K705" s="208"/>
      <c r="L705" s="212"/>
      <c r="M705" s="213"/>
      <c r="N705" s="214"/>
      <c r="O705" s="214"/>
      <c r="P705" s="214"/>
      <c r="Q705" s="214"/>
      <c r="R705" s="214"/>
      <c r="S705" s="214"/>
      <c r="T705" s="215"/>
      <c r="AT705" s="216" t="s">
        <v>210</v>
      </c>
      <c r="AU705" s="216" t="s">
        <v>85</v>
      </c>
      <c r="AV705" s="13" t="s">
        <v>83</v>
      </c>
      <c r="AW705" s="13" t="s">
        <v>38</v>
      </c>
      <c r="AX705" s="13" t="s">
        <v>76</v>
      </c>
      <c r="AY705" s="216" t="s">
        <v>152</v>
      </c>
    </row>
    <row r="706" spans="1:65" s="14" customFormat="1" ht="10.199999999999999">
      <c r="B706" s="217"/>
      <c r="C706" s="218"/>
      <c r="D706" s="188" t="s">
        <v>210</v>
      </c>
      <c r="E706" s="219" t="s">
        <v>31</v>
      </c>
      <c r="F706" s="220" t="s">
        <v>610</v>
      </c>
      <c r="G706" s="218"/>
      <c r="H706" s="221">
        <v>20</v>
      </c>
      <c r="I706" s="222"/>
      <c r="J706" s="218"/>
      <c r="K706" s="218"/>
      <c r="L706" s="223"/>
      <c r="M706" s="224"/>
      <c r="N706" s="225"/>
      <c r="O706" s="225"/>
      <c r="P706" s="225"/>
      <c r="Q706" s="225"/>
      <c r="R706" s="225"/>
      <c r="S706" s="225"/>
      <c r="T706" s="226"/>
      <c r="AT706" s="227" t="s">
        <v>210</v>
      </c>
      <c r="AU706" s="227" t="s">
        <v>85</v>
      </c>
      <c r="AV706" s="14" t="s">
        <v>85</v>
      </c>
      <c r="AW706" s="14" t="s">
        <v>38</v>
      </c>
      <c r="AX706" s="14" t="s">
        <v>76</v>
      </c>
      <c r="AY706" s="227" t="s">
        <v>152</v>
      </c>
    </row>
    <row r="707" spans="1:65" s="15" customFormat="1" ht="10.199999999999999">
      <c r="B707" s="228"/>
      <c r="C707" s="229"/>
      <c r="D707" s="188" t="s">
        <v>210</v>
      </c>
      <c r="E707" s="230" t="s">
        <v>31</v>
      </c>
      <c r="F707" s="231" t="s">
        <v>223</v>
      </c>
      <c r="G707" s="229"/>
      <c r="H707" s="232">
        <v>20</v>
      </c>
      <c r="I707" s="233"/>
      <c r="J707" s="229"/>
      <c r="K707" s="229"/>
      <c r="L707" s="234"/>
      <c r="M707" s="235"/>
      <c r="N707" s="236"/>
      <c r="O707" s="236"/>
      <c r="P707" s="236"/>
      <c r="Q707" s="236"/>
      <c r="R707" s="236"/>
      <c r="S707" s="236"/>
      <c r="T707" s="237"/>
      <c r="AT707" s="238" t="s">
        <v>210</v>
      </c>
      <c r="AU707" s="238" t="s">
        <v>85</v>
      </c>
      <c r="AV707" s="15" t="s">
        <v>157</v>
      </c>
      <c r="AW707" s="15" t="s">
        <v>38</v>
      </c>
      <c r="AX707" s="15" t="s">
        <v>83</v>
      </c>
      <c r="AY707" s="238" t="s">
        <v>152</v>
      </c>
    </row>
    <row r="708" spans="1:65" s="11" customFormat="1" ht="22.8" customHeight="1">
      <c r="B708" s="161"/>
      <c r="C708" s="162"/>
      <c r="D708" s="163" t="s">
        <v>75</v>
      </c>
      <c r="E708" s="205" t="s">
        <v>616</v>
      </c>
      <c r="F708" s="205" t="s">
        <v>617</v>
      </c>
      <c r="G708" s="162"/>
      <c r="H708" s="162"/>
      <c r="I708" s="165"/>
      <c r="J708" s="206">
        <f>BK708</f>
        <v>0</v>
      </c>
      <c r="K708" s="162"/>
      <c r="L708" s="167"/>
      <c r="M708" s="168"/>
      <c r="N708" s="169"/>
      <c r="O708" s="169"/>
      <c r="P708" s="170">
        <f>P709</f>
        <v>0</v>
      </c>
      <c r="Q708" s="169"/>
      <c r="R708" s="170">
        <f>R709</f>
        <v>0</v>
      </c>
      <c r="S708" s="169"/>
      <c r="T708" s="171">
        <f>T709</f>
        <v>0</v>
      </c>
      <c r="AR708" s="172" t="s">
        <v>165</v>
      </c>
      <c r="AT708" s="173" t="s">
        <v>75</v>
      </c>
      <c r="AU708" s="173" t="s">
        <v>83</v>
      </c>
      <c r="AY708" s="172" t="s">
        <v>152</v>
      </c>
      <c r="BK708" s="174">
        <f>BK709</f>
        <v>0</v>
      </c>
    </row>
    <row r="709" spans="1:65" s="2" customFormat="1" ht="16.5" customHeight="1">
      <c r="A709" s="38"/>
      <c r="B709" s="39"/>
      <c r="C709" s="175" t="s">
        <v>618</v>
      </c>
      <c r="D709" s="175" t="s">
        <v>153</v>
      </c>
      <c r="E709" s="176" t="s">
        <v>619</v>
      </c>
      <c r="F709" s="177" t="s">
        <v>620</v>
      </c>
      <c r="G709" s="178" t="s">
        <v>262</v>
      </c>
      <c r="H709" s="179">
        <v>1</v>
      </c>
      <c r="I709" s="180"/>
      <c r="J709" s="181">
        <f>ROUND(I709*H709,2)</f>
        <v>0</v>
      </c>
      <c r="K709" s="177" t="s">
        <v>31</v>
      </c>
      <c r="L709" s="43"/>
      <c r="M709" s="182" t="s">
        <v>31</v>
      </c>
      <c r="N709" s="183" t="s">
        <v>47</v>
      </c>
      <c r="O709" s="68"/>
      <c r="P709" s="184">
        <f>O709*H709</f>
        <v>0</v>
      </c>
      <c r="Q709" s="184">
        <v>0</v>
      </c>
      <c r="R709" s="184">
        <f>Q709*H709</f>
        <v>0</v>
      </c>
      <c r="S709" s="184">
        <v>0</v>
      </c>
      <c r="T709" s="185">
        <f>S709*H709</f>
        <v>0</v>
      </c>
      <c r="U709" s="38"/>
      <c r="V709" s="38"/>
      <c r="W709" s="38"/>
      <c r="X709" s="38"/>
      <c r="Y709" s="38"/>
      <c r="Z709" s="38"/>
      <c r="AA709" s="38"/>
      <c r="AB709" s="38"/>
      <c r="AC709" s="38"/>
      <c r="AD709" s="38"/>
      <c r="AE709" s="38"/>
      <c r="AR709" s="186" t="s">
        <v>410</v>
      </c>
      <c r="AT709" s="186" t="s">
        <v>153</v>
      </c>
      <c r="AU709" s="186" t="s">
        <v>85</v>
      </c>
      <c r="AY709" s="20" t="s">
        <v>152</v>
      </c>
      <c r="BE709" s="187">
        <f>IF(N709="základní",J709,0)</f>
        <v>0</v>
      </c>
      <c r="BF709" s="187">
        <f>IF(N709="snížená",J709,0)</f>
        <v>0</v>
      </c>
      <c r="BG709" s="187">
        <f>IF(N709="zákl. přenesená",J709,0)</f>
        <v>0</v>
      </c>
      <c r="BH709" s="187">
        <f>IF(N709="sníž. přenesená",J709,0)</f>
        <v>0</v>
      </c>
      <c r="BI709" s="187">
        <f>IF(N709="nulová",J709,0)</f>
        <v>0</v>
      </c>
      <c r="BJ709" s="20" t="s">
        <v>83</v>
      </c>
      <c r="BK709" s="187">
        <f>ROUND(I709*H709,2)</f>
        <v>0</v>
      </c>
      <c r="BL709" s="20" t="s">
        <v>410</v>
      </c>
      <c r="BM709" s="186" t="s">
        <v>621</v>
      </c>
    </row>
    <row r="710" spans="1:65" s="11" customFormat="1" ht="22.8" customHeight="1">
      <c r="B710" s="161"/>
      <c r="C710" s="162"/>
      <c r="D710" s="163" t="s">
        <v>75</v>
      </c>
      <c r="E710" s="205" t="s">
        <v>622</v>
      </c>
      <c r="F710" s="205" t="s">
        <v>623</v>
      </c>
      <c r="G710" s="162"/>
      <c r="H710" s="162"/>
      <c r="I710" s="165"/>
      <c r="J710" s="206">
        <f>BK710</f>
        <v>0</v>
      </c>
      <c r="K710" s="162"/>
      <c r="L710" s="167"/>
      <c r="M710" s="168"/>
      <c r="N710" s="169"/>
      <c r="O710" s="169"/>
      <c r="P710" s="170">
        <f>SUM(P711:P746)</f>
        <v>0</v>
      </c>
      <c r="Q710" s="169"/>
      <c r="R710" s="170">
        <f>SUM(R711:R746)</f>
        <v>0</v>
      </c>
      <c r="S710" s="169"/>
      <c r="T710" s="171">
        <f>SUM(T711:T746)</f>
        <v>0</v>
      </c>
      <c r="AR710" s="172" t="s">
        <v>165</v>
      </c>
      <c r="AT710" s="173" t="s">
        <v>75</v>
      </c>
      <c r="AU710" s="173" t="s">
        <v>83</v>
      </c>
      <c r="AY710" s="172" t="s">
        <v>152</v>
      </c>
      <c r="BK710" s="174">
        <f>SUM(BK711:BK746)</f>
        <v>0</v>
      </c>
    </row>
    <row r="711" spans="1:65" s="2" customFormat="1" ht="16.5" customHeight="1">
      <c r="A711" s="38"/>
      <c r="B711" s="39"/>
      <c r="C711" s="175" t="s">
        <v>624</v>
      </c>
      <c r="D711" s="175" t="s">
        <v>153</v>
      </c>
      <c r="E711" s="176" t="s">
        <v>625</v>
      </c>
      <c r="F711" s="177" t="s">
        <v>626</v>
      </c>
      <c r="G711" s="178" t="s">
        <v>262</v>
      </c>
      <c r="H711" s="179">
        <v>1</v>
      </c>
      <c r="I711" s="180"/>
      <c r="J711" s="181">
        <f>ROUND(I711*H711,2)</f>
        <v>0</v>
      </c>
      <c r="K711" s="177" t="s">
        <v>31</v>
      </c>
      <c r="L711" s="43"/>
      <c r="M711" s="182" t="s">
        <v>31</v>
      </c>
      <c r="N711" s="183" t="s">
        <v>47</v>
      </c>
      <c r="O711" s="68"/>
      <c r="P711" s="184">
        <f>O711*H711</f>
        <v>0</v>
      </c>
      <c r="Q711" s="184">
        <v>0</v>
      </c>
      <c r="R711" s="184">
        <f>Q711*H711</f>
        <v>0</v>
      </c>
      <c r="S711" s="184">
        <v>0</v>
      </c>
      <c r="T711" s="185">
        <f>S711*H711</f>
        <v>0</v>
      </c>
      <c r="U711" s="38"/>
      <c r="V711" s="38"/>
      <c r="W711" s="38"/>
      <c r="X711" s="38"/>
      <c r="Y711" s="38"/>
      <c r="Z711" s="38"/>
      <c r="AA711" s="38"/>
      <c r="AB711" s="38"/>
      <c r="AC711" s="38"/>
      <c r="AD711" s="38"/>
      <c r="AE711" s="38"/>
      <c r="AR711" s="186" t="s">
        <v>410</v>
      </c>
      <c r="AT711" s="186" t="s">
        <v>153</v>
      </c>
      <c r="AU711" s="186" t="s">
        <v>85</v>
      </c>
      <c r="AY711" s="20" t="s">
        <v>152</v>
      </c>
      <c r="BE711" s="187">
        <f>IF(N711="základní",J711,0)</f>
        <v>0</v>
      </c>
      <c r="BF711" s="187">
        <f>IF(N711="snížená",J711,0)</f>
        <v>0</v>
      </c>
      <c r="BG711" s="187">
        <f>IF(N711="zákl. přenesená",J711,0)</f>
        <v>0</v>
      </c>
      <c r="BH711" s="187">
        <f>IF(N711="sníž. přenesená",J711,0)</f>
        <v>0</v>
      </c>
      <c r="BI711" s="187">
        <f>IF(N711="nulová",J711,0)</f>
        <v>0</v>
      </c>
      <c r="BJ711" s="20" t="s">
        <v>83</v>
      </c>
      <c r="BK711" s="187">
        <f>ROUND(I711*H711,2)</f>
        <v>0</v>
      </c>
      <c r="BL711" s="20" t="s">
        <v>410</v>
      </c>
      <c r="BM711" s="186" t="s">
        <v>627</v>
      </c>
    </row>
    <row r="712" spans="1:65" s="13" customFormat="1" ht="20.399999999999999">
      <c r="B712" s="207"/>
      <c r="C712" s="208"/>
      <c r="D712" s="188" t="s">
        <v>210</v>
      </c>
      <c r="E712" s="209" t="s">
        <v>31</v>
      </c>
      <c r="F712" s="210" t="s">
        <v>211</v>
      </c>
      <c r="G712" s="208"/>
      <c r="H712" s="209" t="s">
        <v>31</v>
      </c>
      <c r="I712" s="211"/>
      <c r="J712" s="208"/>
      <c r="K712" s="208"/>
      <c r="L712" s="212"/>
      <c r="M712" s="213"/>
      <c r="N712" s="214"/>
      <c r="O712" s="214"/>
      <c r="P712" s="214"/>
      <c r="Q712" s="214"/>
      <c r="R712" s="214"/>
      <c r="S712" s="214"/>
      <c r="T712" s="215"/>
      <c r="AT712" s="216" t="s">
        <v>210</v>
      </c>
      <c r="AU712" s="216" t="s">
        <v>85</v>
      </c>
      <c r="AV712" s="13" t="s">
        <v>83</v>
      </c>
      <c r="AW712" s="13" t="s">
        <v>38</v>
      </c>
      <c r="AX712" s="13" t="s">
        <v>76</v>
      </c>
      <c r="AY712" s="216" t="s">
        <v>152</v>
      </c>
    </row>
    <row r="713" spans="1:65" s="13" customFormat="1" ht="10.199999999999999">
      <c r="B713" s="207"/>
      <c r="C713" s="208"/>
      <c r="D713" s="188" t="s">
        <v>210</v>
      </c>
      <c r="E713" s="209" t="s">
        <v>31</v>
      </c>
      <c r="F713" s="210" t="s">
        <v>212</v>
      </c>
      <c r="G713" s="208"/>
      <c r="H713" s="209" t="s">
        <v>31</v>
      </c>
      <c r="I713" s="211"/>
      <c r="J713" s="208"/>
      <c r="K713" s="208"/>
      <c r="L713" s="212"/>
      <c r="M713" s="213"/>
      <c r="N713" s="214"/>
      <c r="O713" s="214"/>
      <c r="P713" s="214"/>
      <c r="Q713" s="214"/>
      <c r="R713" s="214"/>
      <c r="S713" s="214"/>
      <c r="T713" s="215"/>
      <c r="AT713" s="216" t="s">
        <v>210</v>
      </c>
      <c r="AU713" s="216" t="s">
        <v>85</v>
      </c>
      <c r="AV713" s="13" t="s">
        <v>83</v>
      </c>
      <c r="AW713" s="13" t="s">
        <v>38</v>
      </c>
      <c r="AX713" s="13" t="s">
        <v>76</v>
      </c>
      <c r="AY713" s="216" t="s">
        <v>152</v>
      </c>
    </row>
    <row r="714" spans="1:65" s="13" customFormat="1" ht="10.199999999999999">
      <c r="B714" s="207"/>
      <c r="C714" s="208"/>
      <c r="D714" s="188" t="s">
        <v>210</v>
      </c>
      <c r="E714" s="209" t="s">
        <v>31</v>
      </c>
      <c r="F714" s="210" t="s">
        <v>421</v>
      </c>
      <c r="G714" s="208"/>
      <c r="H714" s="209" t="s">
        <v>31</v>
      </c>
      <c r="I714" s="211"/>
      <c r="J714" s="208"/>
      <c r="K714" s="208"/>
      <c r="L714" s="212"/>
      <c r="M714" s="213"/>
      <c r="N714" s="214"/>
      <c r="O714" s="214"/>
      <c r="P714" s="214"/>
      <c r="Q714" s="214"/>
      <c r="R714" s="214"/>
      <c r="S714" s="214"/>
      <c r="T714" s="215"/>
      <c r="AT714" s="216" t="s">
        <v>210</v>
      </c>
      <c r="AU714" s="216" t="s">
        <v>85</v>
      </c>
      <c r="AV714" s="13" t="s">
        <v>83</v>
      </c>
      <c r="AW714" s="13" t="s">
        <v>38</v>
      </c>
      <c r="AX714" s="13" t="s">
        <v>76</v>
      </c>
      <c r="AY714" s="216" t="s">
        <v>152</v>
      </c>
    </row>
    <row r="715" spans="1:65" s="13" customFormat="1" ht="10.199999999999999">
      <c r="B715" s="207"/>
      <c r="C715" s="208"/>
      <c r="D715" s="188" t="s">
        <v>210</v>
      </c>
      <c r="E715" s="209" t="s">
        <v>31</v>
      </c>
      <c r="F715" s="210" t="s">
        <v>422</v>
      </c>
      <c r="G715" s="208"/>
      <c r="H715" s="209" t="s">
        <v>31</v>
      </c>
      <c r="I715" s="211"/>
      <c r="J715" s="208"/>
      <c r="K715" s="208"/>
      <c r="L715" s="212"/>
      <c r="M715" s="213"/>
      <c r="N715" s="214"/>
      <c r="O715" s="214"/>
      <c r="P715" s="214"/>
      <c r="Q715" s="214"/>
      <c r="R715" s="214"/>
      <c r="S715" s="214"/>
      <c r="T715" s="215"/>
      <c r="AT715" s="216" t="s">
        <v>210</v>
      </c>
      <c r="AU715" s="216" t="s">
        <v>85</v>
      </c>
      <c r="AV715" s="13" t="s">
        <v>83</v>
      </c>
      <c r="AW715" s="13" t="s">
        <v>38</v>
      </c>
      <c r="AX715" s="13" t="s">
        <v>76</v>
      </c>
      <c r="AY715" s="216" t="s">
        <v>152</v>
      </c>
    </row>
    <row r="716" spans="1:65" s="13" customFormat="1" ht="10.199999999999999">
      <c r="B716" s="207"/>
      <c r="C716" s="208"/>
      <c r="D716" s="188" t="s">
        <v>210</v>
      </c>
      <c r="E716" s="209" t="s">
        <v>31</v>
      </c>
      <c r="F716" s="210" t="s">
        <v>423</v>
      </c>
      <c r="G716" s="208"/>
      <c r="H716" s="209" t="s">
        <v>31</v>
      </c>
      <c r="I716" s="211"/>
      <c r="J716" s="208"/>
      <c r="K716" s="208"/>
      <c r="L716" s="212"/>
      <c r="M716" s="213"/>
      <c r="N716" s="214"/>
      <c r="O716" s="214"/>
      <c r="P716" s="214"/>
      <c r="Q716" s="214"/>
      <c r="R716" s="214"/>
      <c r="S716" s="214"/>
      <c r="T716" s="215"/>
      <c r="AT716" s="216" t="s">
        <v>210</v>
      </c>
      <c r="AU716" s="216" t="s">
        <v>85</v>
      </c>
      <c r="AV716" s="13" t="s">
        <v>83</v>
      </c>
      <c r="AW716" s="13" t="s">
        <v>38</v>
      </c>
      <c r="AX716" s="13" t="s">
        <v>76</v>
      </c>
      <c r="AY716" s="216" t="s">
        <v>152</v>
      </c>
    </row>
    <row r="717" spans="1:65" s="13" customFormat="1" ht="10.199999999999999">
      <c r="B717" s="207"/>
      <c r="C717" s="208"/>
      <c r="D717" s="188" t="s">
        <v>210</v>
      </c>
      <c r="E717" s="209" t="s">
        <v>31</v>
      </c>
      <c r="F717" s="210" t="s">
        <v>424</v>
      </c>
      <c r="G717" s="208"/>
      <c r="H717" s="209" t="s">
        <v>31</v>
      </c>
      <c r="I717" s="211"/>
      <c r="J717" s="208"/>
      <c r="K717" s="208"/>
      <c r="L717" s="212"/>
      <c r="M717" s="213"/>
      <c r="N717" s="214"/>
      <c r="O717" s="214"/>
      <c r="P717" s="214"/>
      <c r="Q717" s="214"/>
      <c r="R717" s="214"/>
      <c r="S717" s="214"/>
      <c r="T717" s="215"/>
      <c r="AT717" s="216" t="s">
        <v>210</v>
      </c>
      <c r="AU717" s="216" t="s">
        <v>85</v>
      </c>
      <c r="AV717" s="13" t="s">
        <v>83</v>
      </c>
      <c r="AW717" s="13" t="s">
        <v>38</v>
      </c>
      <c r="AX717" s="13" t="s">
        <v>76</v>
      </c>
      <c r="AY717" s="216" t="s">
        <v>152</v>
      </c>
    </row>
    <row r="718" spans="1:65" s="13" customFormat="1" ht="10.199999999999999">
      <c r="B718" s="207"/>
      <c r="C718" s="208"/>
      <c r="D718" s="188" t="s">
        <v>210</v>
      </c>
      <c r="E718" s="209" t="s">
        <v>31</v>
      </c>
      <c r="F718" s="210" t="s">
        <v>425</v>
      </c>
      <c r="G718" s="208"/>
      <c r="H718" s="209" t="s">
        <v>31</v>
      </c>
      <c r="I718" s="211"/>
      <c r="J718" s="208"/>
      <c r="K718" s="208"/>
      <c r="L718" s="212"/>
      <c r="M718" s="213"/>
      <c r="N718" s="214"/>
      <c r="O718" s="214"/>
      <c r="P718" s="214"/>
      <c r="Q718" s="214"/>
      <c r="R718" s="214"/>
      <c r="S718" s="214"/>
      <c r="T718" s="215"/>
      <c r="AT718" s="216" t="s">
        <v>210</v>
      </c>
      <c r="AU718" s="216" t="s">
        <v>85</v>
      </c>
      <c r="AV718" s="13" t="s">
        <v>83</v>
      </c>
      <c r="AW718" s="13" t="s">
        <v>38</v>
      </c>
      <c r="AX718" s="13" t="s">
        <v>76</v>
      </c>
      <c r="AY718" s="216" t="s">
        <v>152</v>
      </c>
    </row>
    <row r="719" spans="1:65" s="13" customFormat="1" ht="10.199999999999999">
      <c r="B719" s="207"/>
      <c r="C719" s="208"/>
      <c r="D719" s="188" t="s">
        <v>210</v>
      </c>
      <c r="E719" s="209" t="s">
        <v>31</v>
      </c>
      <c r="F719" s="210" t="s">
        <v>426</v>
      </c>
      <c r="G719" s="208"/>
      <c r="H719" s="209" t="s">
        <v>31</v>
      </c>
      <c r="I719" s="211"/>
      <c r="J719" s="208"/>
      <c r="K719" s="208"/>
      <c r="L719" s="212"/>
      <c r="M719" s="213"/>
      <c r="N719" s="214"/>
      <c r="O719" s="214"/>
      <c r="P719" s="214"/>
      <c r="Q719" s="214"/>
      <c r="R719" s="214"/>
      <c r="S719" s="214"/>
      <c r="T719" s="215"/>
      <c r="AT719" s="216" t="s">
        <v>210</v>
      </c>
      <c r="AU719" s="216" t="s">
        <v>85</v>
      </c>
      <c r="AV719" s="13" t="s">
        <v>83</v>
      </c>
      <c r="AW719" s="13" t="s">
        <v>38</v>
      </c>
      <c r="AX719" s="13" t="s">
        <v>76</v>
      </c>
      <c r="AY719" s="216" t="s">
        <v>152</v>
      </c>
    </row>
    <row r="720" spans="1:65" s="13" customFormat="1" ht="10.199999999999999">
      <c r="B720" s="207"/>
      <c r="C720" s="208"/>
      <c r="D720" s="188" t="s">
        <v>210</v>
      </c>
      <c r="E720" s="209" t="s">
        <v>31</v>
      </c>
      <c r="F720" s="210" t="s">
        <v>628</v>
      </c>
      <c r="G720" s="208"/>
      <c r="H720" s="209" t="s">
        <v>31</v>
      </c>
      <c r="I720" s="211"/>
      <c r="J720" s="208"/>
      <c r="K720" s="208"/>
      <c r="L720" s="212"/>
      <c r="M720" s="213"/>
      <c r="N720" s="214"/>
      <c r="O720" s="214"/>
      <c r="P720" s="214"/>
      <c r="Q720" s="214"/>
      <c r="R720" s="214"/>
      <c r="S720" s="214"/>
      <c r="T720" s="215"/>
      <c r="AT720" s="216" t="s">
        <v>210</v>
      </c>
      <c r="AU720" s="216" t="s">
        <v>85</v>
      </c>
      <c r="AV720" s="13" t="s">
        <v>83</v>
      </c>
      <c r="AW720" s="13" t="s">
        <v>38</v>
      </c>
      <c r="AX720" s="13" t="s">
        <v>76</v>
      </c>
      <c r="AY720" s="216" t="s">
        <v>152</v>
      </c>
    </row>
    <row r="721" spans="1:65" s="13" customFormat="1" ht="10.199999999999999">
      <c r="B721" s="207"/>
      <c r="C721" s="208"/>
      <c r="D721" s="188" t="s">
        <v>210</v>
      </c>
      <c r="E721" s="209" t="s">
        <v>31</v>
      </c>
      <c r="F721" s="210" t="s">
        <v>629</v>
      </c>
      <c r="G721" s="208"/>
      <c r="H721" s="209" t="s">
        <v>31</v>
      </c>
      <c r="I721" s="211"/>
      <c r="J721" s="208"/>
      <c r="K721" s="208"/>
      <c r="L721" s="212"/>
      <c r="M721" s="213"/>
      <c r="N721" s="214"/>
      <c r="O721" s="214"/>
      <c r="P721" s="214"/>
      <c r="Q721" s="214"/>
      <c r="R721" s="214"/>
      <c r="S721" s="214"/>
      <c r="T721" s="215"/>
      <c r="AT721" s="216" t="s">
        <v>210</v>
      </c>
      <c r="AU721" s="216" t="s">
        <v>85</v>
      </c>
      <c r="AV721" s="13" t="s">
        <v>83</v>
      </c>
      <c r="AW721" s="13" t="s">
        <v>38</v>
      </c>
      <c r="AX721" s="13" t="s">
        <v>76</v>
      </c>
      <c r="AY721" s="216" t="s">
        <v>152</v>
      </c>
    </row>
    <row r="722" spans="1:65" s="13" customFormat="1" ht="10.199999999999999">
      <c r="B722" s="207"/>
      <c r="C722" s="208"/>
      <c r="D722" s="188" t="s">
        <v>210</v>
      </c>
      <c r="E722" s="209" t="s">
        <v>31</v>
      </c>
      <c r="F722" s="210" t="s">
        <v>630</v>
      </c>
      <c r="G722" s="208"/>
      <c r="H722" s="209" t="s">
        <v>31</v>
      </c>
      <c r="I722" s="211"/>
      <c r="J722" s="208"/>
      <c r="K722" s="208"/>
      <c r="L722" s="212"/>
      <c r="M722" s="213"/>
      <c r="N722" s="214"/>
      <c r="O722" s="214"/>
      <c r="P722" s="214"/>
      <c r="Q722" s="214"/>
      <c r="R722" s="214"/>
      <c r="S722" s="214"/>
      <c r="T722" s="215"/>
      <c r="AT722" s="216" t="s">
        <v>210</v>
      </c>
      <c r="AU722" s="216" t="s">
        <v>85</v>
      </c>
      <c r="AV722" s="13" t="s">
        <v>83</v>
      </c>
      <c r="AW722" s="13" t="s">
        <v>38</v>
      </c>
      <c r="AX722" s="13" t="s">
        <v>76</v>
      </c>
      <c r="AY722" s="216" t="s">
        <v>152</v>
      </c>
    </row>
    <row r="723" spans="1:65" s="13" customFormat="1" ht="10.199999999999999">
      <c r="B723" s="207"/>
      <c r="C723" s="208"/>
      <c r="D723" s="188" t="s">
        <v>210</v>
      </c>
      <c r="E723" s="209" t="s">
        <v>31</v>
      </c>
      <c r="F723" s="210" t="s">
        <v>631</v>
      </c>
      <c r="G723" s="208"/>
      <c r="H723" s="209" t="s">
        <v>31</v>
      </c>
      <c r="I723" s="211"/>
      <c r="J723" s="208"/>
      <c r="K723" s="208"/>
      <c r="L723" s="212"/>
      <c r="M723" s="213"/>
      <c r="N723" s="214"/>
      <c r="O723" s="214"/>
      <c r="P723" s="214"/>
      <c r="Q723" s="214"/>
      <c r="R723" s="214"/>
      <c r="S723" s="214"/>
      <c r="T723" s="215"/>
      <c r="AT723" s="216" t="s">
        <v>210</v>
      </c>
      <c r="AU723" s="216" t="s">
        <v>85</v>
      </c>
      <c r="AV723" s="13" t="s">
        <v>83</v>
      </c>
      <c r="AW723" s="13" t="s">
        <v>38</v>
      </c>
      <c r="AX723" s="13" t="s">
        <v>76</v>
      </c>
      <c r="AY723" s="216" t="s">
        <v>152</v>
      </c>
    </row>
    <row r="724" spans="1:65" s="13" customFormat="1" ht="10.199999999999999">
      <c r="B724" s="207"/>
      <c r="C724" s="208"/>
      <c r="D724" s="188" t="s">
        <v>210</v>
      </c>
      <c r="E724" s="209" t="s">
        <v>31</v>
      </c>
      <c r="F724" s="210" t="s">
        <v>632</v>
      </c>
      <c r="G724" s="208"/>
      <c r="H724" s="209" t="s">
        <v>31</v>
      </c>
      <c r="I724" s="211"/>
      <c r="J724" s="208"/>
      <c r="K724" s="208"/>
      <c r="L724" s="212"/>
      <c r="M724" s="213"/>
      <c r="N724" s="214"/>
      <c r="O724" s="214"/>
      <c r="P724" s="214"/>
      <c r="Q724" s="214"/>
      <c r="R724" s="214"/>
      <c r="S724" s="214"/>
      <c r="T724" s="215"/>
      <c r="AT724" s="216" t="s">
        <v>210</v>
      </c>
      <c r="AU724" s="216" t="s">
        <v>85</v>
      </c>
      <c r="AV724" s="13" t="s">
        <v>83</v>
      </c>
      <c r="AW724" s="13" t="s">
        <v>38</v>
      </c>
      <c r="AX724" s="13" t="s">
        <v>76</v>
      </c>
      <c r="AY724" s="216" t="s">
        <v>152</v>
      </c>
    </row>
    <row r="725" spans="1:65" s="13" customFormat="1" ht="10.199999999999999">
      <c r="B725" s="207"/>
      <c r="C725" s="208"/>
      <c r="D725" s="188" t="s">
        <v>210</v>
      </c>
      <c r="E725" s="209" t="s">
        <v>31</v>
      </c>
      <c r="F725" s="210" t="s">
        <v>633</v>
      </c>
      <c r="G725" s="208"/>
      <c r="H725" s="209" t="s">
        <v>31</v>
      </c>
      <c r="I725" s="211"/>
      <c r="J725" s="208"/>
      <c r="K725" s="208"/>
      <c r="L725" s="212"/>
      <c r="M725" s="213"/>
      <c r="N725" s="214"/>
      <c r="O725" s="214"/>
      <c r="P725" s="214"/>
      <c r="Q725" s="214"/>
      <c r="R725" s="214"/>
      <c r="S725" s="214"/>
      <c r="T725" s="215"/>
      <c r="AT725" s="216" t="s">
        <v>210</v>
      </c>
      <c r="AU725" s="216" t="s">
        <v>85</v>
      </c>
      <c r="AV725" s="13" t="s">
        <v>83</v>
      </c>
      <c r="AW725" s="13" t="s">
        <v>38</v>
      </c>
      <c r="AX725" s="13" t="s">
        <v>76</v>
      </c>
      <c r="AY725" s="216" t="s">
        <v>152</v>
      </c>
    </row>
    <row r="726" spans="1:65" s="14" customFormat="1" ht="10.199999999999999">
      <c r="B726" s="217"/>
      <c r="C726" s="218"/>
      <c r="D726" s="188" t="s">
        <v>210</v>
      </c>
      <c r="E726" s="219" t="s">
        <v>31</v>
      </c>
      <c r="F726" s="220" t="s">
        <v>293</v>
      </c>
      <c r="G726" s="218"/>
      <c r="H726" s="221">
        <v>1</v>
      </c>
      <c r="I726" s="222"/>
      <c r="J726" s="218"/>
      <c r="K726" s="218"/>
      <c r="L726" s="223"/>
      <c r="M726" s="224"/>
      <c r="N726" s="225"/>
      <c r="O726" s="225"/>
      <c r="P726" s="225"/>
      <c r="Q726" s="225"/>
      <c r="R726" s="225"/>
      <c r="S726" s="225"/>
      <c r="T726" s="226"/>
      <c r="AT726" s="227" t="s">
        <v>210</v>
      </c>
      <c r="AU726" s="227" t="s">
        <v>85</v>
      </c>
      <c r="AV726" s="14" t="s">
        <v>85</v>
      </c>
      <c r="AW726" s="14" t="s">
        <v>38</v>
      </c>
      <c r="AX726" s="14" t="s">
        <v>76</v>
      </c>
      <c r="AY726" s="227" t="s">
        <v>152</v>
      </c>
    </row>
    <row r="727" spans="1:65" s="15" customFormat="1" ht="10.199999999999999">
      <c r="B727" s="228"/>
      <c r="C727" s="229"/>
      <c r="D727" s="188" t="s">
        <v>210</v>
      </c>
      <c r="E727" s="230" t="s">
        <v>31</v>
      </c>
      <c r="F727" s="231" t="s">
        <v>223</v>
      </c>
      <c r="G727" s="229"/>
      <c r="H727" s="232">
        <v>1</v>
      </c>
      <c r="I727" s="233"/>
      <c r="J727" s="229"/>
      <c r="K727" s="229"/>
      <c r="L727" s="234"/>
      <c r="M727" s="235"/>
      <c r="N727" s="236"/>
      <c r="O727" s="236"/>
      <c r="P727" s="236"/>
      <c r="Q727" s="236"/>
      <c r="R727" s="236"/>
      <c r="S727" s="236"/>
      <c r="T727" s="237"/>
      <c r="AT727" s="238" t="s">
        <v>210</v>
      </c>
      <c r="AU727" s="238" t="s">
        <v>85</v>
      </c>
      <c r="AV727" s="15" t="s">
        <v>157</v>
      </c>
      <c r="AW727" s="15" t="s">
        <v>38</v>
      </c>
      <c r="AX727" s="15" t="s">
        <v>83</v>
      </c>
      <c r="AY727" s="238" t="s">
        <v>152</v>
      </c>
    </row>
    <row r="728" spans="1:65" s="2" customFormat="1" ht="16.5" customHeight="1">
      <c r="A728" s="38"/>
      <c r="B728" s="39"/>
      <c r="C728" s="239" t="s">
        <v>634</v>
      </c>
      <c r="D728" s="239" t="s">
        <v>224</v>
      </c>
      <c r="E728" s="240" t="s">
        <v>635</v>
      </c>
      <c r="F728" s="241" t="s">
        <v>636</v>
      </c>
      <c r="G728" s="242" t="s">
        <v>262</v>
      </c>
      <c r="H728" s="243">
        <v>1</v>
      </c>
      <c r="I728" s="244"/>
      <c r="J728" s="245">
        <f>ROUND(I728*H728,2)</f>
        <v>0</v>
      </c>
      <c r="K728" s="241" t="s">
        <v>31</v>
      </c>
      <c r="L728" s="246"/>
      <c r="M728" s="247" t="s">
        <v>31</v>
      </c>
      <c r="N728" s="248" t="s">
        <v>47</v>
      </c>
      <c r="O728" s="68"/>
      <c r="P728" s="184">
        <f>O728*H728</f>
        <v>0</v>
      </c>
      <c r="Q728" s="184">
        <v>0</v>
      </c>
      <c r="R728" s="184">
        <f>Q728*H728</f>
        <v>0</v>
      </c>
      <c r="S728" s="184">
        <v>0</v>
      </c>
      <c r="T728" s="185">
        <f>S728*H728</f>
        <v>0</v>
      </c>
      <c r="U728" s="38"/>
      <c r="V728" s="38"/>
      <c r="W728" s="38"/>
      <c r="X728" s="38"/>
      <c r="Y728" s="38"/>
      <c r="Z728" s="38"/>
      <c r="AA728" s="38"/>
      <c r="AB728" s="38"/>
      <c r="AC728" s="38"/>
      <c r="AD728" s="38"/>
      <c r="AE728" s="38"/>
      <c r="AR728" s="186" t="s">
        <v>614</v>
      </c>
      <c r="AT728" s="186" t="s">
        <v>224</v>
      </c>
      <c r="AU728" s="186" t="s">
        <v>85</v>
      </c>
      <c r="AY728" s="20" t="s">
        <v>152</v>
      </c>
      <c r="BE728" s="187">
        <f>IF(N728="základní",J728,0)</f>
        <v>0</v>
      </c>
      <c r="BF728" s="187">
        <f>IF(N728="snížená",J728,0)</f>
        <v>0</v>
      </c>
      <c r="BG728" s="187">
        <f>IF(N728="zákl. přenesená",J728,0)</f>
        <v>0</v>
      </c>
      <c r="BH728" s="187">
        <f>IF(N728="sníž. přenesená",J728,0)</f>
        <v>0</v>
      </c>
      <c r="BI728" s="187">
        <f>IF(N728="nulová",J728,0)</f>
        <v>0</v>
      </c>
      <c r="BJ728" s="20" t="s">
        <v>83</v>
      </c>
      <c r="BK728" s="187">
        <f>ROUND(I728*H728,2)</f>
        <v>0</v>
      </c>
      <c r="BL728" s="20" t="s">
        <v>410</v>
      </c>
      <c r="BM728" s="186" t="s">
        <v>637</v>
      </c>
    </row>
    <row r="729" spans="1:65" s="13" customFormat="1" ht="20.399999999999999">
      <c r="B729" s="207"/>
      <c r="C729" s="208"/>
      <c r="D729" s="188" t="s">
        <v>210</v>
      </c>
      <c r="E729" s="209" t="s">
        <v>31</v>
      </c>
      <c r="F729" s="210" t="s">
        <v>211</v>
      </c>
      <c r="G729" s="208"/>
      <c r="H729" s="209" t="s">
        <v>31</v>
      </c>
      <c r="I729" s="211"/>
      <c r="J729" s="208"/>
      <c r="K729" s="208"/>
      <c r="L729" s="212"/>
      <c r="M729" s="213"/>
      <c r="N729" s="214"/>
      <c r="O729" s="214"/>
      <c r="P729" s="214"/>
      <c r="Q729" s="214"/>
      <c r="R729" s="214"/>
      <c r="S729" s="214"/>
      <c r="T729" s="215"/>
      <c r="AT729" s="216" t="s">
        <v>210</v>
      </c>
      <c r="AU729" s="216" t="s">
        <v>85</v>
      </c>
      <c r="AV729" s="13" t="s">
        <v>83</v>
      </c>
      <c r="AW729" s="13" t="s">
        <v>38</v>
      </c>
      <c r="AX729" s="13" t="s">
        <v>76</v>
      </c>
      <c r="AY729" s="216" t="s">
        <v>152</v>
      </c>
    </row>
    <row r="730" spans="1:65" s="13" customFormat="1" ht="10.199999999999999">
      <c r="B730" s="207"/>
      <c r="C730" s="208"/>
      <c r="D730" s="188" t="s">
        <v>210</v>
      </c>
      <c r="E730" s="209" t="s">
        <v>31</v>
      </c>
      <c r="F730" s="210" t="s">
        <v>212</v>
      </c>
      <c r="G730" s="208"/>
      <c r="H730" s="209" t="s">
        <v>31</v>
      </c>
      <c r="I730" s="211"/>
      <c r="J730" s="208"/>
      <c r="K730" s="208"/>
      <c r="L730" s="212"/>
      <c r="M730" s="213"/>
      <c r="N730" s="214"/>
      <c r="O730" s="214"/>
      <c r="P730" s="214"/>
      <c r="Q730" s="214"/>
      <c r="R730" s="214"/>
      <c r="S730" s="214"/>
      <c r="T730" s="215"/>
      <c r="AT730" s="216" t="s">
        <v>210</v>
      </c>
      <c r="AU730" s="216" t="s">
        <v>85</v>
      </c>
      <c r="AV730" s="13" t="s">
        <v>83</v>
      </c>
      <c r="AW730" s="13" t="s">
        <v>38</v>
      </c>
      <c r="AX730" s="13" t="s">
        <v>76</v>
      </c>
      <c r="AY730" s="216" t="s">
        <v>152</v>
      </c>
    </row>
    <row r="731" spans="1:65" s="13" customFormat="1" ht="10.199999999999999">
      <c r="B731" s="207"/>
      <c r="C731" s="208"/>
      <c r="D731" s="188" t="s">
        <v>210</v>
      </c>
      <c r="E731" s="209" t="s">
        <v>31</v>
      </c>
      <c r="F731" s="210" t="s">
        <v>421</v>
      </c>
      <c r="G731" s="208"/>
      <c r="H731" s="209" t="s">
        <v>31</v>
      </c>
      <c r="I731" s="211"/>
      <c r="J731" s="208"/>
      <c r="K731" s="208"/>
      <c r="L731" s="212"/>
      <c r="M731" s="213"/>
      <c r="N731" s="214"/>
      <c r="O731" s="214"/>
      <c r="P731" s="214"/>
      <c r="Q731" s="214"/>
      <c r="R731" s="214"/>
      <c r="S731" s="214"/>
      <c r="T731" s="215"/>
      <c r="AT731" s="216" t="s">
        <v>210</v>
      </c>
      <c r="AU731" s="216" t="s">
        <v>85</v>
      </c>
      <c r="AV731" s="13" t="s">
        <v>83</v>
      </c>
      <c r="AW731" s="13" t="s">
        <v>38</v>
      </c>
      <c r="AX731" s="13" t="s">
        <v>76</v>
      </c>
      <c r="AY731" s="216" t="s">
        <v>152</v>
      </c>
    </row>
    <row r="732" spans="1:65" s="13" customFormat="1" ht="10.199999999999999">
      <c r="B732" s="207"/>
      <c r="C732" s="208"/>
      <c r="D732" s="188" t="s">
        <v>210</v>
      </c>
      <c r="E732" s="209" t="s">
        <v>31</v>
      </c>
      <c r="F732" s="210" t="s">
        <v>422</v>
      </c>
      <c r="G732" s="208"/>
      <c r="H732" s="209" t="s">
        <v>31</v>
      </c>
      <c r="I732" s="211"/>
      <c r="J732" s="208"/>
      <c r="K732" s="208"/>
      <c r="L732" s="212"/>
      <c r="M732" s="213"/>
      <c r="N732" s="214"/>
      <c r="O732" s="214"/>
      <c r="P732" s="214"/>
      <c r="Q732" s="214"/>
      <c r="R732" s="214"/>
      <c r="S732" s="214"/>
      <c r="T732" s="215"/>
      <c r="AT732" s="216" t="s">
        <v>210</v>
      </c>
      <c r="AU732" s="216" t="s">
        <v>85</v>
      </c>
      <c r="AV732" s="13" t="s">
        <v>83</v>
      </c>
      <c r="AW732" s="13" t="s">
        <v>38</v>
      </c>
      <c r="AX732" s="13" t="s">
        <v>76</v>
      </c>
      <c r="AY732" s="216" t="s">
        <v>152</v>
      </c>
    </row>
    <row r="733" spans="1:65" s="13" customFormat="1" ht="10.199999999999999">
      <c r="B733" s="207"/>
      <c r="C733" s="208"/>
      <c r="D733" s="188" t="s">
        <v>210</v>
      </c>
      <c r="E733" s="209" t="s">
        <v>31</v>
      </c>
      <c r="F733" s="210" t="s">
        <v>423</v>
      </c>
      <c r="G733" s="208"/>
      <c r="H733" s="209" t="s">
        <v>31</v>
      </c>
      <c r="I733" s="211"/>
      <c r="J733" s="208"/>
      <c r="K733" s="208"/>
      <c r="L733" s="212"/>
      <c r="M733" s="213"/>
      <c r="N733" s="214"/>
      <c r="O733" s="214"/>
      <c r="P733" s="214"/>
      <c r="Q733" s="214"/>
      <c r="R733" s="214"/>
      <c r="S733" s="214"/>
      <c r="T733" s="215"/>
      <c r="AT733" s="216" t="s">
        <v>210</v>
      </c>
      <c r="AU733" s="216" t="s">
        <v>85</v>
      </c>
      <c r="AV733" s="13" t="s">
        <v>83</v>
      </c>
      <c r="AW733" s="13" t="s">
        <v>38</v>
      </c>
      <c r="AX733" s="13" t="s">
        <v>76</v>
      </c>
      <c r="AY733" s="216" t="s">
        <v>152</v>
      </c>
    </row>
    <row r="734" spans="1:65" s="13" customFormat="1" ht="10.199999999999999">
      <c r="B734" s="207"/>
      <c r="C734" s="208"/>
      <c r="D734" s="188" t="s">
        <v>210</v>
      </c>
      <c r="E734" s="209" t="s">
        <v>31</v>
      </c>
      <c r="F734" s="210" t="s">
        <v>424</v>
      </c>
      <c r="G734" s="208"/>
      <c r="H734" s="209" t="s">
        <v>31</v>
      </c>
      <c r="I734" s="211"/>
      <c r="J734" s="208"/>
      <c r="K734" s="208"/>
      <c r="L734" s="212"/>
      <c r="M734" s="213"/>
      <c r="N734" s="214"/>
      <c r="O734" s="214"/>
      <c r="P734" s="214"/>
      <c r="Q734" s="214"/>
      <c r="R734" s="214"/>
      <c r="S734" s="214"/>
      <c r="T734" s="215"/>
      <c r="AT734" s="216" t="s">
        <v>210</v>
      </c>
      <c r="AU734" s="216" t="s">
        <v>85</v>
      </c>
      <c r="AV734" s="13" t="s">
        <v>83</v>
      </c>
      <c r="AW734" s="13" t="s">
        <v>38</v>
      </c>
      <c r="AX734" s="13" t="s">
        <v>76</v>
      </c>
      <c r="AY734" s="216" t="s">
        <v>152</v>
      </c>
    </row>
    <row r="735" spans="1:65" s="13" customFormat="1" ht="10.199999999999999">
      <c r="B735" s="207"/>
      <c r="C735" s="208"/>
      <c r="D735" s="188" t="s">
        <v>210</v>
      </c>
      <c r="E735" s="209" t="s">
        <v>31</v>
      </c>
      <c r="F735" s="210" t="s">
        <v>425</v>
      </c>
      <c r="G735" s="208"/>
      <c r="H735" s="209" t="s">
        <v>31</v>
      </c>
      <c r="I735" s="211"/>
      <c r="J735" s="208"/>
      <c r="K735" s="208"/>
      <c r="L735" s="212"/>
      <c r="M735" s="213"/>
      <c r="N735" s="214"/>
      <c r="O735" s="214"/>
      <c r="P735" s="214"/>
      <c r="Q735" s="214"/>
      <c r="R735" s="214"/>
      <c r="S735" s="214"/>
      <c r="T735" s="215"/>
      <c r="AT735" s="216" t="s">
        <v>210</v>
      </c>
      <c r="AU735" s="216" t="s">
        <v>85</v>
      </c>
      <c r="AV735" s="13" t="s">
        <v>83</v>
      </c>
      <c r="AW735" s="13" t="s">
        <v>38</v>
      </c>
      <c r="AX735" s="13" t="s">
        <v>76</v>
      </c>
      <c r="AY735" s="216" t="s">
        <v>152</v>
      </c>
    </row>
    <row r="736" spans="1:65" s="13" customFormat="1" ht="10.199999999999999">
      <c r="B736" s="207"/>
      <c r="C736" s="208"/>
      <c r="D736" s="188" t="s">
        <v>210</v>
      </c>
      <c r="E736" s="209" t="s">
        <v>31</v>
      </c>
      <c r="F736" s="210" t="s">
        <v>433</v>
      </c>
      <c r="G736" s="208"/>
      <c r="H736" s="209" t="s">
        <v>31</v>
      </c>
      <c r="I736" s="211"/>
      <c r="J736" s="208"/>
      <c r="K736" s="208"/>
      <c r="L736" s="212"/>
      <c r="M736" s="213"/>
      <c r="N736" s="214"/>
      <c r="O736" s="214"/>
      <c r="P736" s="214"/>
      <c r="Q736" s="214"/>
      <c r="R736" s="214"/>
      <c r="S736" s="214"/>
      <c r="T736" s="215"/>
      <c r="AT736" s="216" t="s">
        <v>210</v>
      </c>
      <c r="AU736" s="216" t="s">
        <v>85</v>
      </c>
      <c r="AV736" s="13" t="s">
        <v>83</v>
      </c>
      <c r="AW736" s="13" t="s">
        <v>38</v>
      </c>
      <c r="AX736" s="13" t="s">
        <v>76</v>
      </c>
      <c r="AY736" s="216" t="s">
        <v>152</v>
      </c>
    </row>
    <row r="737" spans="1:65" s="13" customFormat="1" ht="10.199999999999999">
      <c r="B737" s="207"/>
      <c r="C737" s="208"/>
      <c r="D737" s="188" t="s">
        <v>210</v>
      </c>
      <c r="E737" s="209" t="s">
        <v>31</v>
      </c>
      <c r="F737" s="210" t="s">
        <v>628</v>
      </c>
      <c r="G737" s="208"/>
      <c r="H737" s="209" t="s">
        <v>31</v>
      </c>
      <c r="I737" s="211"/>
      <c r="J737" s="208"/>
      <c r="K737" s="208"/>
      <c r="L737" s="212"/>
      <c r="M737" s="213"/>
      <c r="N737" s="214"/>
      <c r="O737" s="214"/>
      <c r="P737" s="214"/>
      <c r="Q737" s="214"/>
      <c r="R737" s="214"/>
      <c r="S737" s="214"/>
      <c r="T737" s="215"/>
      <c r="AT737" s="216" t="s">
        <v>210</v>
      </c>
      <c r="AU737" s="216" t="s">
        <v>85</v>
      </c>
      <c r="AV737" s="13" t="s">
        <v>83</v>
      </c>
      <c r="AW737" s="13" t="s">
        <v>38</v>
      </c>
      <c r="AX737" s="13" t="s">
        <v>76</v>
      </c>
      <c r="AY737" s="216" t="s">
        <v>152</v>
      </c>
    </row>
    <row r="738" spans="1:65" s="13" customFormat="1" ht="10.199999999999999">
      <c r="B738" s="207"/>
      <c r="C738" s="208"/>
      <c r="D738" s="188" t="s">
        <v>210</v>
      </c>
      <c r="E738" s="209" t="s">
        <v>31</v>
      </c>
      <c r="F738" s="210" t="s">
        <v>629</v>
      </c>
      <c r="G738" s="208"/>
      <c r="H738" s="209" t="s">
        <v>31</v>
      </c>
      <c r="I738" s="211"/>
      <c r="J738" s="208"/>
      <c r="K738" s="208"/>
      <c r="L738" s="212"/>
      <c r="M738" s="213"/>
      <c r="N738" s="214"/>
      <c r="O738" s="214"/>
      <c r="P738" s="214"/>
      <c r="Q738" s="214"/>
      <c r="R738" s="214"/>
      <c r="S738" s="214"/>
      <c r="T738" s="215"/>
      <c r="AT738" s="216" t="s">
        <v>210</v>
      </c>
      <c r="AU738" s="216" t="s">
        <v>85</v>
      </c>
      <c r="AV738" s="13" t="s">
        <v>83</v>
      </c>
      <c r="AW738" s="13" t="s">
        <v>38</v>
      </c>
      <c r="AX738" s="13" t="s">
        <v>76</v>
      </c>
      <c r="AY738" s="216" t="s">
        <v>152</v>
      </c>
    </row>
    <row r="739" spans="1:65" s="13" customFormat="1" ht="10.199999999999999">
      <c r="B739" s="207"/>
      <c r="C739" s="208"/>
      <c r="D739" s="188" t="s">
        <v>210</v>
      </c>
      <c r="E739" s="209" t="s">
        <v>31</v>
      </c>
      <c r="F739" s="210" t="s">
        <v>630</v>
      </c>
      <c r="G739" s="208"/>
      <c r="H739" s="209" t="s">
        <v>31</v>
      </c>
      <c r="I739" s="211"/>
      <c r="J739" s="208"/>
      <c r="K739" s="208"/>
      <c r="L739" s="212"/>
      <c r="M739" s="213"/>
      <c r="N739" s="214"/>
      <c r="O739" s="214"/>
      <c r="P739" s="214"/>
      <c r="Q739" s="214"/>
      <c r="R739" s="214"/>
      <c r="S739" s="214"/>
      <c r="T739" s="215"/>
      <c r="AT739" s="216" t="s">
        <v>210</v>
      </c>
      <c r="AU739" s="216" t="s">
        <v>85</v>
      </c>
      <c r="AV739" s="13" t="s">
        <v>83</v>
      </c>
      <c r="AW739" s="13" t="s">
        <v>38</v>
      </c>
      <c r="AX739" s="13" t="s">
        <v>76</v>
      </c>
      <c r="AY739" s="216" t="s">
        <v>152</v>
      </c>
    </row>
    <row r="740" spans="1:65" s="13" customFormat="1" ht="10.199999999999999">
      <c r="B740" s="207"/>
      <c r="C740" s="208"/>
      <c r="D740" s="188" t="s">
        <v>210</v>
      </c>
      <c r="E740" s="209" t="s">
        <v>31</v>
      </c>
      <c r="F740" s="210" t="s">
        <v>631</v>
      </c>
      <c r="G740" s="208"/>
      <c r="H740" s="209" t="s">
        <v>31</v>
      </c>
      <c r="I740" s="211"/>
      <c r="J740" s="208"/>
      <c r="K740" s="208"/>
      <c r="L740" s="212"/>
      <c r="M740" s="213"/>
      <c r="N740" s="214"/>
      <c r="O740" s="214"/>
      <c r="P740" s="214"/>
      <c r="Q740" s="214"/>
      <c r="R740" s="214"/>
      <c r="S740" s="214"/>
      <c r="T740" s="215"/>
      <c r="AT740" s="216" t="s">
        <v>210</v>
      </c>
      <c r="AU740" s="216" t="s">
        <v>85</v>
      </c>
      <c r="AV740" s="13" t="s">
        <v>83</v>
      </c>
      <c r="AW740" s="13" t="s">
        <v>38</v>
      </c>
      <c r="AX740" s="13" t="s">
        <v>76</v>
      </c>
      <c r="AY740" s="216" t="s">
        <v>152</v>
      </c>
    </row>
    <row r="741" spans="1:65" s="13" customFormat="1" ht="10.199999999999999">
      <c r="B741" s="207"/>
      <c r="C741" s="208"/>
      <c r="D741" s="188" t="s">
        <v>210</v>
      </c>
      <c r="E741" s="209" t="s">
        <v>31</v>
      </c>
      <c r="F741" s="210" t="s">
        <v>632</v>
      </c>
      <c r="G741" s="208"/>
      <c r="H741" s="209" t="s">
        <v>31</v>
      </c>
      <c r="I741" s="211"/>
      <c r="J741" s="208"/>
      <c r="K741" s="208"/>
      <c r="L741" s="212"/>
      <c r="M741" s="213"/>
      <c r="N741" s="214"/>
      <c r="O741" s="214"/>
      <c r="P741" s="214"/>
      <c r="Q741" s="214"/>
      <c r="R741" s="214"/>
      <c r="S741" s="214"/>
      <c r="T741" s="215"/>
      <c r="AT741" s="216" t="s">
        <v>210</v>
      </c>
      <c r="AU741" s="216" t="s">
        <v>85</v>
      </c>
      <c r="AV741" s="13" t="s">
        <v>83</v>
      </c>
      <c r="AW741" s="13" t="s">
        <v>38</v>
      </c>
      <c r="AX741" s="13" t="s">
        <v>76</v>
      </c>
      <c r="AY741" s="216" t="s">
        <v>152</v>
      </c>
    </row>
    <row r="742" spans="1:65" s="13" customFormat="1" ht="10.199999999999999">
      <c r="B742" s="207"/>
      <c r="C742" s="208"/>
      <c r="D742" s="188" t="s">
        <v>210</v>
      </c>
      <c r="E742" s="209" t="s">
        <v>31</v>
      </c>
      <c r="F742" s="210" t="s">
        <v>633</v>
      </c>
      <c r="G742" s="208"/>
      <c r="H742" s="209" t="s">
        <v>31</v>
      </c>
      <c r="I742" s="211"/>
      <c r="J742" s="208"/>
      <c r="K742" s="208"/>
      <c r="L742" s="212"/>
      <c r="M742" s="213"/>
      <c r="N742" s="214"/>
      <c r="O742" s="214"/>
      <c r="P742" s="214"/>
      <c r="Q742" s="214"/>
      <c r="R742" s="214"/>
      <c r="S742" s="214"/>
      <c r="T742" s="215"/>
      <c r="AT742" s="216" t="s">
        <v>210</v>
      </c>
      <c r="AU742" s="216" t="s">
        <v>85</v>
      </c>
      <c r="AV742" s="13" t="s">
        <v>83</v>
      </c>
      <c r="AW742" s="13" t="s">
        <v>38</v>
      </c>
      <c r="AX742" s="13" t="s">
        <v>76</v>
      </c>
      <c r="AY742" s="216" t="s">
        <v>152</v>
      </c>
    </row>
    <row r="743" spans="1:65" s="14" customFormat="1" ht="10.199999999999999">
      <c r="B743" s="217"/>
      <c r="C743" s="218"/>
      <c r="D743" s="188" t="s">
        <v>210</v>
      </c>
      <c r="E743" s="219" t="s">
        <v>31</v>
      </c>
      <c r="F743" s="220" t="s">
        <v>293</v>
      </c>
      <c r="G743" s="218"/>
      <c r="H743" s="221">
        <v>1</v>
      </c>
      <c r="I743" s="222"/>
      <c r="J743" s="218"/>
      <c r="K743" s="218"/>
      <c r="L743" s="223"/>
      <c r="M743" s="224"/>
      <c r="N743" s="225"/>
      <c r="O743" s="225"/>
      <c r="P743" s="225"/>
      <c r="Q743" s="225"/>
      <c r="R743" s="225"/>
      <c r="S743" s="225"/>
      <c r="T743" s="226"/>
      <c r="AT743" s="227" t="s">
        <v>210</v>
      </c>
      <c r="AU743" s="227" t="s">
        <v>85</v>
      </c>
      <c r="AV743" s="14" t="s">
        <v>85</v>
      </c>
      <c r="AW743" s="14" t="s">
        <v>38</v>
      </c>
      <c r="AX743" s="14" t="s">
        <v>76</v>
      </c>
      <c r="AY743" s="227" t="s">
        <v>152</v>
      </c>
    </row>
    <row r="744" spans="1:65" s="15" customFormat="1" ht="10.199999999999999">
      <c r="B744" s="228"/>
      <c r="C744" s="229"/>
      <c r="D744" s="188" t="s">
        <v>210</v>
      </c>
      <c r="E744" s="230" t="s">
        <v>31</v>
      </c>
      <c r="F744" s="231" t="s">
        <v>223</v>
      </c>
      <c r="G744" s="229"/>
      <c r="H744" s="232">
        <v>1</v>
      </c>
      <c r="I744" s="233"/>
      <c r="J744" s="229"/>
      <c r="K744" s="229"/>
      <c r="L744" s="234"/>
      <c r="M744" s="235"/>
      <c r="N744" s="236"/>
      <c r="O744" s="236"/>
      <c r="P744" s="236"/>
      <c r="Q744" s="236"/>
      <c r="R744" s="236"/>
      <c r="S744" s="236"/>
      <c r="T744" s="237"/>
      <c r="AT744" s="238" t="s">
        <v>210</v>
      </c>
      <c r="AU744" s="238" t="s">
        <v>85</v>
      </c>
      <c r="AV744" s="15" t="s">
        <v>157</v>
      </c>
      <c r="AW744" s="15" t="s">
        <v>38</v>
      </c>
      <c r="AX744" s="15" t="s">
        <v>83</v>
      </c>
      <c r="AY744" s="238" t="s">
        <v>152</v>
      </c>
    </row>
    <row r="745" spans="1:65" s="2" customFormat="1" ht="16.5" customHeight="1">
      <c r="A745" s="38"/>
      <c r="B745" s="39"/>
      <c r="C745" s="175" t="s">
        <v>638</v>
      </c>
      <c r="D745" s="175" t="s">
        <v>153</v>
      </c>
      <c r="E745" s="176" t="s">
        <v>639</v>
      </c>
      <c r="F745" s="177" t="s">
        <v>640</v>
      </c>
      <c r="G745" s="178" t="s">
        <v>262</v>
      </c>
      <c r="H745" s="179">
        <v>1</v>
      </c>
      <c r="I745" s="180"/>
      <c r="J745" s="181">
        <f>ROUND(I745*H745,2)</f>
        <v>0</v>
      </c>
      <c r="K745" s="177" t="s">
        <v>31</v>
      </c>
      <c r="L745" s="43"/>
      <c r="M745" s="182" t="s">
        <v>31</v>
      </c>
      <c r="N745" s="183" t="s">
        <v>47</v>
      </c>
      <c r="O745" s="68"/>
      <c r="P745" s="184">
        <f>O745*H745</f>
        <v>0</v>
      </c>
      <c r="Q745" s="184">
        <v>0</v>
      </c>
      <c r="R745" s="184">
        <f>Q745*H745</f>
        <v>0</v>
      </c>
      <c r="S745" s="184">
        <v>0</v>
      </c>
      <c r="T745" s="185">
        <f>S745*H745</f>
        <v>0</v>
      </c>
      <c r="U745" s="38"/>
      <c r="V745" s="38"/>
      <c r="W745" s="38"/>
      <c r="X745" s="38"/>
      <c r="Y745" s="38"/>
      <c r="Z745" s="38"/>
      <c r="AA745" s="38"/>
      <c r="AB745" s="38"/>
      <c r="AC745" s="38"/>
      <c r="AD745" s="38"/>
      <c r="AE745" s="38"/>
      <c r="AR745" s="186" t="s">
        <v>410</v>
      </c>
      <c r="AT745" s="186" t="s">
        <v>153</v>
      </c>
      <c r="AU745" s="186" t="s">
        <v>85</v>
      </c>
      <c r="AY745" s="20" t="s">
        <v>152</v>
      </c>
      <c r="BE745" s="187">
        <f>IF(N745="základní",J745,0)</f>
        <v>0</v>
      </c>
      <c r="BF745" s="187">
        <f>IF(N745="snížená",J745,0)</f>
        <v>0</v>
      </c>
      <c r="BG745" s="187">
        <f>IF(N745="zákl. přenesená",J745,0)</f>
        <v>0</v>
      </c>
      <c r="BH745" s="187">
        <f>IF(N745="sníž. přenesená",J745,0)</f>
        <v>0</v>
      </c>
      <c r="BI745" s="187">
        <f>IF(N745="nulová",J745,0)</f>
        <v>0</v>
      </c>
      <c r="BJ745" s="20" t="s">
        <v>83</v>
      </c>
      <c r="BK745" s="187">
        <f>ROUND(I745*H745,2)</f>
        <v>0</v>
      </c>
      <c r="BL745" s="20" t="s">
        <v>410</v>
      </c>
      <c r="BM745" s="186" t="s">
        <v>641</v>
      </c>
    </row>
    <row r="746" spans="1:65" s="2" customFormat="1" ht="16.5" customHeight="1">
      <c r="A746" s="38"/>
      <c r="B746" s="39"/>
      <c r="C746" s="175" t="s">
        <v>642</v>
      </c>
      <c r="D746" s="175" t="s">
        <v>153</v>
      </c>
      <c r="E746" s="176" t="s">
        <v>643</v>
      </c>
      <c r="F746" s="177" t="s">
        <v>640</v>
      </c>
      <c r="G746" s="178" t="s">
        <v>262</v>
      </c>
      <c r="H746" s="179">
        <v>1</v>
      </c>
      <c r="I746" s="180"/>
      <c r="J746" s="181">
        <f>ROUND(I746*H746,2)</f>
        <v>0</v>
      </c>
      <c r="K746" s="177" t="s">
        <v>31</v>
      </c>
      <c r="L746" s="43"/>
      <c r="M746" s="193" t="s">
        <v>31</v>
      </c>
      <c r="N746" s="194" t="s">
        <v>47</v>
      </c>
      <c r="O746" s="195"/>
      <c r="P746" s="196">
        <f>O746*H746</f>
        <v>0</v>
      </c>
      <c r="Q746" s="196">
        <v>0</v>
      </c>
      <c r="R746" s="196">
        <f>Q746*H746</f>
        <v>0</v>
      </c>
      <c r="S746" s="196">
        <v>0</v>
      </c>
      <c r="T746" s="197">
        <f>S746*H746</f>
        <v>0</v>
      </c>
      <c r="U746" s="38"/>
      <c r="V746" s="38"/>
      <c r="W746" s="38"/>
      <c r="X746" s="38"/>
      <c r="Y746" s="38"/>
      <c r="Z746" s="38"/>
      <c r="AA746" s="38"/>
      <c r="AB746" s="38"/>
      <c r="AC746" s="38"/>
      <c r="AD746" s="38"/>
      <c r="AE746" s="38"/>
      <c r="AR746" s="186" t="s">
        <v>410</v>
      </c>
      <c r="AT746" s="186" t="s">
        <v>153</v>
      </c>
      <c r="AU746" s="186" t="s">
        <v>85</v>
      </c>
      <c r="AY746" s="20" t="s">
        <v>152</v>
      </c>
      <c r="BE746" s="187">
        <f>IF(N746="základní",J746,0)</f>
        <v>0</v>
      </c>
      <c r="BF746" s="187">
        <f>IF(N746="snížená",J746,0)</f>
        <v>0</v>
      </c>
      <c r="BG746" s="187">
        <f>IF(N746="zákl. přenesená",J746,0)</f>
        <v>0</v>
      </c>
      <c r="BH746" s="187">
        <f>IF(N746="sníž. přenesená",J746,0)</f>
        <v>0</v>
      </c>
      <c r="BI746" s="187">
        <f>IF(N746="nulová",J746,0)</f>
        <v>0</v>
      </c>
      <c r="BJ746" s="20" t="s">
        <v>83</v>
      </c>
      <c r="BK746" s="187">
        <f>ROUND(I746*H746,2)</f>
        <v>0</v>
      </c>
      <c r="BL746" s="20" t="s">
        <v>410</v>
      </c>
      <c r="BM746" s="186" t="s">
        <v>644</v>
      </c>
    </row>
    <row r="747" spans="1:65" s="2" customFormat="1" ht="6.9" customHeight="1">
      <c r="A747" s="38"/>
      <c r="B747" s="51"/>
      <c r="C747" s="52"/>
      <c r="D747" s="52"/>
      <c r="E747" s="52"/>
      <c r="F747" s="52"/>
      <c r="G747" s="52"/>
      <c r="H747" s="52"/>
      <c r="I747" s="52"/>
      <c r="J747" s="52"/>
      <c r="K747" s="52"/>
      <c r="L747" s="43"/>
      <c r="M747" s="38"/>
      <c r="O747" s="38"/>
      <c r="P747" s="38"/>
      <c r="Q747" s="38"/>
      <c r="R747" s="38"/>
      <c r="S747" s="38"/>
      <c r="T747" s="38"/>
      <c r="U747" s="38"/>
      <c r="V747" s="38"/>
      <c r="W747" s="38"/>
      <c r="X747" s="38"/>
      <c r="Y747" s="38"/>
      <c r="Z747" s="38"/>
      <c r="AA747" s="38"/>
      <c r="AB747" s="38"/>
      <c r="AC747" s="38"/>
      <c r="AD747" s="38"/>
      <c r="AE747" s="38"/>
    </row>
  </sheetData>
  <sheetProtection algorithmName="SHA-512" hashValue="25KA7adL/JpC5pfva9IhGY6JvM7kuRwWNaFBi3FtvT5pZgQPKj83WnPgkBnfLkD7B9Y59G/EkE6zDx25IwlK/Q==" saltValue="2H3JrrrgI38ghfvsK+ryjosWSLANS8ZBpGWfe8IJ3rFPaxvAiyy+RzRPz3fuVsj0f4WuZgn2RScDxkSd9dt+bg==" spinCount="100000" sheet="1" objects="1" scenarios="1" formatColumns="0" formatRows="0" autoFilter="0"/>
  <autoFilter ref="C91:K746" xr:uid="{00000000-0009-0000-0000-000003000000}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393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56" s="1" customFormat="1" ht="36.9" customHeight="1">
      <c r="L2" s="394"/>
      <c r="M2" s="394"/>
      <c r="N2" s="394"/>
      <c r="O2" s="394"/>
      <c r="P2" s="394"/>
      <c r="Q2" s="394"/>
      <c r="R2" s="394"/>
      <c r="S2" s="394"/>
      <c r="T2" s="394"/>
      <c r="U2" s="394"/>
      <c r="V2" s="394"/>
      <c r="AT2" s="20" t="s">
        <v>102</v>
      </c>
      <c r="AZ2" s="263" t="s">
        <v>645</v>
      </c>
      <c r="BA2" s="263" t="s">
        <v>646</v>
      </c>
      <c r="BB2" s="263" t="s">
        <v>207</v>
      </c>
      <c r="BC2" s="263" t="s">
        <v>647</v>
      </c>
      <c r="BD2" s="263" t="s">
        <v>85</v>
      </c>
    </row>
    <row r="3" spans="1:56" s="1" customFormat="1" ht="6.9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23"/>
      <c r="AT3" s="20" t="s">
        <v>85</v>
      </c>
      <c r="AZ3" s="263" t="s">
        <v>648</v>
      </c>
      <c r="BA3" s="263" t="s">
        <v>649</v>
      </c>
      <c r="BB3" s="263" t="s">
        <v>650</v>
      </c>
      <c r="BC3" s="263" t="s">
        <v>651</v>
      </c>
      <c r="BD3" s="263" t="s">
        <v>85</v>
      </c>
    </row>
    <row r="4" spans="1:56" s="1" customFormat="1" ht="24.9" customHeight="1">
      <c r="B4" s="23"/>
      <c r="D4" s="114" t="s">
        <v>128</v>
      </c>
      <c r="L4" s="23"/>
      <c r="M4" s="115" t="s">
        <v>10</v>
      </c>
      <c r="AT4" s="20" t="s">
        <v>4</v>
      </c>
      <c r="AZ4" s="263" t="s">
        <v>652</v>
      </c>
      <c r="BA4" s="263" t="s">
        <v>653</v>
      </c>
      <c r="BB4" s="263" t="s">
        <v>31</v>
      </c>
      <c r="BC4" s="263" t="s">
        <v>654</v>
      </c>
      <c r="BD4" s="263" t="s">
        <v>85</v>
      </c>
    </row>
    <row r="5" spans="1:56" s="1" customFormat="1" ht="6.9" customHeight="1">
      <c r="B5" s="23"/>
      <c r="L5" s="23"/>
      <c r="AZ5" s="263" t="s">
        <v>655</v>
      </c>
      <c r="BA5" s="263" t="s">
        <v>656</v>
      </c>
      <c r="BB5" s="263" t="s">
        <v>650</v>
      </c>
      <c r="BC5" s="263" t="s">
        <v>657</v>
      </c>
      <c r="BD5" s="263" t="s">
        <v>85</v>
      </c>
    </row>
    <row r="6" spans="1:56" s="1" customFormat="1" ht="12" customHeight="1">
      <c r="B6" s="23"/>
      <c r="D6" s="116" t="s">
        <v>16</v>
      </c>
      <c r="L6" s="23"/>
      <c r="AZ6" s="263" t="s">
        <v>658</v>
      </c>
      <c r="BA6" s="263" t="s">
        <v>659</v>
      </c>
      <c r="BB6" s="263" t="s">
        <v>650</v>
      </c>
      <c r="BC6" s="263" t="s">
        <v>660</v>
      </c>
      <c r="BD6" s="263" t="s">
        <v>85</v>
      </c>
    </row>
    <row r="7" spans="1:56" s="1" customFormat="1" ht="16.5" customHeight="1">
      <c r="B7" s="23"/>
      <c r="E7" s="411" t="str">
        <f>'Rekapitulace stavby'!K6</f>
        <v>ÚČOV nát. lab. LB - Odvodnění v areálu Ekotechnického muzea</v>
      </c>
      <c r="F7" s="412"/>
      <c r="G7" s="412"/>
      <c r="H7" s="412"/>
      <c r="L7" s="23"/>
      <c r="AZ7" s="263" t="s">
        <v>661</v>
      </c>
      <c r="BA7" s="263" t="s">
        <v>662</v>
      </c>
      <c r="BB7" s="263" t="s">
        <v>207</v>
      </c>
      <c r="BC7" s="263" t="s">
        <v>663</v>
      </c>
      <c r="BD7" s="263" t="s">
        <v>85</v>
      </c>
    </row>
    <row r="8" spans="1:56" s="1" customFormat="1" ht="12" customHeight="1">
      <c r="B8" s="23"/>
      <c r="D8" s="116" t="s">
        <v>129</v>
      </c>
      <c r="L8" s="23"/>
      <c r="AZ8" s="263" t="s">
        <v>664</v>
      </c>
      <c r="BA8" s="263" t="s">
        <v>665</v>
      </c>
      <c r="BB8" s="263" t="s">
        <v>650</v>
      </c>
      <c r="BC8" s="263" t="s">
        <v>666</v>
      </c>
      <c r="BD8" s="263" t="s">
        <v>85</v>
      </c>
    </row>
    <row r="9" spans="1:56" s="2" customFormat="1" ht="16.5" customHeight="1">
      <c r="A9" s="38"/>
      <c r="B9" s="43"/>
      <c r="C9" s="38"/>
      <c r="D9" s="38"/>
      <c r="E9" s="411" t="s">
        <v>667</v>
      </c>
      <c r="F9" s="413"/>
      <c r="G9" s="413"/>
      <c r="H9" s="413"/>
      <c r="I9" s="38"/>
      <c r="J9" s="38"/>
      <c r="K9" s="38"/>
      <c r="L9" s="11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263" t="s">
        <v>668</v>
      </c>
      <c r="BA9" s="263" t="s">
        <v>669</v>
      </c>
      <c r="BB9" s="263" t="s">
        <v>31</v>
      </c>
      <c r="BC9" s="263" t="s">
        <v>670</v>
      </c>
      <c r="BD9" s="263" t="s">
        <v>85</v>
      </c>
    </row>
    <row r="10" spans="1:56" s="2" customFormat="1" ht="12" customHeight="1">
      <c r="A10" s="38"/>
      <c r="B10" s="43"/>
      <c r="C10" s="38"/>
      <c r="D10" s="116" t="s">
        <v>131</v>
      </c>
      <c r="E10" s="38"/>
      <c r="F10" s="38"/>
      <c r="G10" s="38"/>
      <c r="H10" s="38"/>
      <c r="I10" s="38"/>
      <c r="J10" s="38"/>
      <c r="K10" s="38"/>
      <c r="L10" s="11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263" t="s">
        <v>671</v>
      </c>
      <c r="BA10" s="263" t="s">
        <v>672</v>
      </c>
      <c r="BB10" s="263" t="s">
        <v>650</v>
      </c>
      <c r="BC10" s="263" t="s">
        <v>673</v>
      </c>
      <c r="BD10" s="263" t="s">
        <v>85</v>
      </c>
    </row>
    <row r="11" spans="1:56" s="2" customFormat="1" ht="16.5" customHeight="1">
      <c r="A11" s="38"/>
      <c r="B11" s="43"/>
      <c r="C11" s="38"/>
      <c r="D11" s="38"/>
      <c r="E11" s="414" t="s">
        <v>674</v>
      </c>
      <c r="F11" s="413"/>
      <c r="G11" s="413"/>
      <c r="H11" s="413"/>
      <c r="I11" s="38"/>
      <c r="J11" s="38"/>
      <c r="K11" s="38"/>
      <c r="L11" s="11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263" t="s">
        <v>675</v>
      </c>
      <c r="BA11" s="263" t="s">
        <v>676</v>
      </c>
      <c r="BB11" s="263" t="s">
        <v>31</v>
      </c>
      <c r="BC11" s="263" t="s">
        <v>677</v>
      </c>
      <c r="BD11" s="263" t="s">
        <v>85</v>
      </c>
    </row>
    <row r="12" spans="1:56" s="2" customFormat="1" ht="10.199999999999999">
      <c r="A12" s="38"/>
      <c r="B12" s="43"/>
      <c r="C12" s="38"/>
      <c r="D12" s="38"/>
      <c r="E12" s="38"/>
      <c r="F12" s="38"/>
      <c r="G12" s="38"/>
      <c r="H12" s="38"/>
      <c r="I12" s="38"/>
      <c r="J12" s="38"/>
      <c r="K12" s="38"/>
      <c r="L12" s="11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263" t="s">
        <v>678</v>
      </c>
      <c r="BA12" s="263" t="s">
        <v>679</v>
      </c>
      <c r="BB12" s="263" t="s">
        <v>650</v>
      </c>
      <c r="BC12" s="263" t="s">
        <v>680</v>
      </c>
      <c r="BD12" s="263" t="s">
        <v>85</v>
      </c>
    </row>
    <row r="13" spans="1:56" s="2" customFormat="1" ht="12" customHeight="1">
      <c r="A13" s="38"/>
      <c r="B13" s="43"/>
      <c r="C13" s="38"/>
      <c r="D13" s="116" t="s">
        <v>18</v>
      </c>
      <c r="E13" s="38"/>
      <c r="F13" s="107" t="s">
        <v>31</v>
      </c>
      <c r="G13" s="38"/>
      <c r="H13" s="38"/>
      <c r="I13" s="116" t="s">
        <v>20</v>
      </c>
      <c r="J13" s="107" t="s">
        <v>31</v>
      </c>
      <c r="K13" s="38"/>
      <c r="L13" s="11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263" t="s">
        <v>681</v>
      </c>
      <c r="BA13" s="263" t="s">
        <v>682</v>
      </c>
      <c r="BB13" s="263" t="s">
        <v>650</v>
      </c>
      <c r="BC13" s="263" t="s">
        <v>683</v>
      </c>
      <c r="BD13" s="263" t="s">
        <v>85</v>
      </c>
    </row>
    <row r="14" spans="1:56" s="2" customFormat="1" ht="12" customHeight="1">
      <c r="A14" s="38"/>
      <c r="B14" s="43"/>
      <c r="C14" s="38"/>
      <c r="D14" s="116" t="s">
        <v>22</v>
      </c>
      <c r="E14" s="38"/>
      <c r="F14" s="107" t="s">
        <v>23</v>
      </c>
      <c r="G14" s="38"/>
      <c r="H14" s="38"/>
      <c r="I14" s="116" t="s">
        <v>24</v>
      </c>
      <c r="J14" s="118">
        <f>'Rekapitulace stavby'!AN8</f>
        <v>45674</v>
      </c>
      <c r="K14" s="38"/>
      <c r="L14" s="11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263" t="s">
        <v>684</v>
      </c>
      <c r="BA14" s="263" t="s">
        <v>685</v>
      </c>
      <c r="BB14" s="263" t="s">
        <v>650</v>
      </c>
      <c r="BC14" s="263" t="s">
        <v>686</v>
      </c>
      <c r="BD14" s="263" t="s">
        <v>85</v>
      </c>
    </row>
    <row r="15" spans="1:56" s="2" customFormat="1" ht="10.8" customHeight="1">
      <c r="A15" s="38"/>
      <c r="B15" s="43"/>
      <c r="C15" s="38"/>
      <c r="D15" s="38"/>
      <c r="E15" s="38"/>
      <c r="F15" s="38"/>
      <c r="G15" s="38"/>
      <c r="H15" s="38"/>
      <c r="I15" s="38"/>
      <c r="J15" s="38"/>
      <c r="K15" s="38"/>
      <c r="L15" s="11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Z15" s="263" t="s">
        <v>687</v>
      </c>
      <c r="BA15" s="263" t="s">
        <v>688</v>
      </c>
      <c r="BB15" s="263" t="s">
        <v>207</v>
      </c>
      <c r="BC15" s="263" t="s">
        <v>689</v>
      </c>
      <c r="BD15" s="263" t="s">
        <v>85</v>
      </c>
    </row>
    <row r="16" spans="1:56" s="2" customFormat="1" ht="12" customHeight="1">
      <c r="A16" s="38"/>
      <c r="B16" s="43"/>
      <c r="C16" s="38"/>
      <c r="D16" s="116" t="s">
        <v>29</v>
      </c>
      <c r="E16" s="38"/>
      <c r="F16" s="38"/>
      <c r="G16" s="38"/>
      <c r="H16" s="38"/>
      <c r="I16" s="116" t="s">
        <v>30</v>
      </c>
      <c r="J16" s="107" t="s">
        <v>31</v>
      </c>
      <c r="K16" s="38"/>
      <c r="L16" s="11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Z16" s="263" t="s">
        <v>690</v>
      </c>
      <c r="BA16" s="263" t="s">
        <v>691</v>
      </c>
      <c r="BB16" s="263" t="s">
        <v>207</v>
      </c>
      <c r="BC16" s="263" t="s">
        <v>692</v>
      </c>
      <c r="BD16" s="263" t="s">
        <v>85</v>
      </c>
    </row>
    <row r="17" spans="1:56" s="2" customFormat="1" ht="18" customHeight="1">
      <c r="A17" s="38"/>
      <c r="B17" s="43"/>
      <c r="C17" s="38"/>
      <c r="D17" s="38"/>
      <c r="E17" s="107" t="s">
        <v>32</v>
      </c>
      <c r="F17" s="38"/>
      <c r="G17" s="38"/>
      <c r="H17" s="38"/>
      <c r="I17" s="116" t="s">
        <v>33</v>
      </c>
      <c r="J17" s="107" t="s">
        <v>31</v>
      </c>
      <c r="K17" s="38"/>
      <c r="L17" s="11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Z17" s="263" t="s">
        <v>693</v>
      </c>
      <c r="BA17" s="263" t="s">
        <v>694</v>
      </c>
      <c r="BB17" s="263" t="s">
        <v>650</v>
      </c>
      <c r="BC17" s="263" t="s">
        <v>695</v>
      </c>
      <c r="BD17" s="263" t="s">
        <v>85</v>
      </c>
    </row>
    <row r="18" spans="1:56" s="2" customFormat="1" ht="6.9" customHeight="1">
      <c r="A18" s="38"/>
      <c r="B18" s="43"/>
      <c r="C18" s="38"/>
      <c r="D18" s="38"/>
      <c r="E18" s="38"/>
      <c r="F18" s="38"/>
      <c r="G18" s="38"/>
      <c r="H18" s="38"/>
      <c r="I18" s="38"/>
      <c r="J18" s="38"/>
      <c r="K18" s="38"/>
      <c r="L18" s="11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Z18" s="263" t="s">
        <v>696</v>
      </c>
      <c r="BA18" s="263" t="s">
        <v>697</v>
      </c>
      <c r="BB18" s="263" t="s">
        <v>650</v>
      </c>
      <c r="BC18" s="263" t="s">
        <v>698</v>
      </c>
      <c r="BD18" s="263" t="s">
        <v>85</v>
      </c>
    </row>
    <row r="19" spans="1:56" s="2" customFormat="1" ht="12" customHeight="1">
      <c r="A19" s="38"/>
      <c r="B19" s="43"/>
      <c r="C19" s="38"/>
      <c r="D19" s="116" t="s">
        <v>34</v>
      </c>
      <c r="E19" s="38"/>
      <c r="F19" s="38"/>
      <c r="G19" s="38"/>
      <c r="H19" s="38"/>
      <c r="I19" s="116" t="s">
        <v>30</v>
      </c>
      <c r="J19" s="33" t="str">
        <f>'Rekapitulace stavby'!AN13</f>
        <v>Vyplň údaj</v>
      </c>
      <c r="K19" s="38"/>
      <c r="L19" s="11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Z19" s="263" t="s">
        <v>699</v>
      </c>
      <c r="BA19" s="263" t="s">
        <v>699</v>
      </c>
      <c r="BB19" s="263" t="s">
        <v>700</v>
      </c>
      <c r="BC19" s="263" t="s">
        <v>701</v>
      </c>
      <c r="BD19" s="263" t="s">
        <v>85</v>
      </c>
    </row>
    <row r="20" spans="1:56" s="2" customFormat="1" ht="18" customHeight="1">
      <c r="A20" s="38"/>
      <c r="B20" s="43"/>
      <c r="C20" s="38"/>
      <c r="D20" s="38"/>
      <c r="E20" s="415" t="str">
        <f>'Rekapitulace stavby'!E14</f>
        <v>Vyplň údaj</v>
      </c>
      <c r="F20" s="416"/>
      <c r="G20" s="416"/>
      <c r="H20" s="416"/>
      <c r="I20" s="116" t="s">
        <v>33</v>
      </c>
      <c r="J20" s="33" t="str">
        <f>'Rekapitulace stavby'!AN14</f>
        <v>Vyplň údaj</v>
      </c>
      <c r="K20" s="38"/>
      <c r="L20" s="11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Z20" s="263" t="s">
        <v>702</v>
      </c>
      <c r="BA20" s="263" t="s">
        <v>702</v>
      </c>
      <c r="BB20" s="263" t="s">
        <v>700</v>
      </c>
      <c r="BC20" s="263" t="s">
        <v>703</v>
      </c>
      <c r="BD20" s="263" t="s">
        <v>85</v>
      </c>
    </row>
    <row r="21" spans="1:56" s="2" customFormat="1" ht="6.9" customHeight="1">
      <c r="A21" s="38"/>
      <c r="B21" s="43"/>
      <c r="C21" s="38"/>
      <c r="D21" s="38"/>
      <c r="E21" s="38"/>
      <c r="F21" s="38"/>
      <c r="G21" s="38"/>
      <c r="H21" s="38"/>
      <c r="I21" s="38"/>
      <c r="J21" s="38"/>
      <c r="K21" s="38"/>
      <c r="L21" s="11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Z21" s="263" t="s">
        <v>704</v>
      </c>
      <c r="BA21" s="263" t="s">
        <v>705</v>
      </c>
      <c r="BB21" s="263" t="s">
        <v>650</v>
      </c>
      <c r="BC21" s="263" t="s">
        <v>706</v>
      </c>
      <c r="BD21" s="263" t="s">
        <v>85</v>
      </c>
    </row>
    <row r="22" spans="1:56" s="2" customFormat="1" ht="12" customHeight="1">
      <c r="A22" s="38"/>
      <c r="B22" s="43"/>
      <c r="C22" s="38"/>
      <c r="D22" s="116" t="s">
        <v>36</v>
      </c>
      <c r="E22" s="38"/>
      <c r="F22" s="38"/>
      <c r="G22" s="38"/>
      <c r="H22" s="38"/>
      <c r="I22" s="116" t="s">
        <v>30</v>
      </c>
      <c r="J22" s="107" t="s">
        <v>31</v>
      </c>
      <c r="K22" s="38"/>
      <c r="L22" s="11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Z22" s="263" t="s">
        <v>707</v>
      </c>
      <c r="BA22" s="263" t="s">
        <v>708</v>
      </c>
      <c r="BB22" s="263" t="s">
        <v>650</v>
      </c>
      <c r="BC22" s="263" t="s">
        <v>709</v>
      </c>
      <c r="BD22" s="263" t="s">
        <v>85</v>
      </c>
    </row>
    <row r="23" spans="1:56" s="2" customFormat="1" ht="18" customHeight="1">
      <c r="A23" s="38"/>
      <c r="B23" s="43"/>
      <c r="C23" s="38"/>
      <c r="D23" s="38"/>
      <c r="E23" s="107" t="s">
        <v>37</v>
      </c>
      <c r="F23" s="38"/>
      <c r="G23" s="38"/>
      <c r="H23" s="38"/>
      <c r="I23" s="116" t="s">
        <v>33</v>
      </c>
      <c r="J23" s="107" t="s">
        <v>31</v>
      </c>
      <c r="K23" s="38"/>
      <c r="L23" s="11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pans="1:56" s="2" customFormat="1" ht="6.9" customHeight="1">
      <c r="A24" s="38"/>
      <c r="B24" s="43"/>
      <c r="C24" s="38"/>
      <c r="D24" s="38"/>
      <c r="E24" s="38"/>
      <c r="F24" s="38"/>
      <c r="G24" s="38"/>
      <c r="H24" s="38"/>
      <c r="I24" s="38"/>
      <c r="J24" s="38"/>
      <c r="K24" s="38"/>
      <c r="L24" s="11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pans="1:56" s="2" customFormat="1" ht="12" customHeight="1">
      <c r="A25" s="38"/>
      <c r="B25" s="43"/>
      <c r="C25" s="38"/>
      <c r="D25" s="116" t="s">
        <v>39</v>
      </c>
      <c r="E25" s="38"/>
      <c r="F25" s="38"/>
      <c r="G25" s="38"/>
      <c r="H25" s="38"/>
      <c r="I25" s="116" t="s">
        <v>30</v>
      </c>
      <c r="J25" s="107" t="s">
        <v>31</v>
      </c>
      <c r="K25" s="38"/>
      <c r="L25" s="11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pans="1:56" s="2" customFormat="1" ht="18" customHeight="1">
      <c r="A26" s="38"/>
      <c r="B26" s="43"/>
      <c r="C26" s="38"/>
      <c r="D26" s="38"/>
      <c r="E26" s="107" t="s">
        <v>37</v>
      </c>
      <c r="F26" s="38"/>
      <c r="G26" s="38"/>
      <c r="H26" s="38"/>
      <c r="I26" s="116" t="s">
        <v>33</v>
      </c>
      <c r="J26" s="107" t="s">
        <v>31</v>
      </c>
      <c r="K26" s="38"/>
      <c r="L26" s="11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pans="1:56" s="2" customFormat="1" ht="6.9" customHeight="1">
      <c r="A27" s="38"/>
      <c r="B27" s="43"/>
      <c r="C27" s="38"/>
      <c r="D27" s="38"/>
      <c r="E27" s="38"/>
      <c r="F27" s="38"/>
      <c r="G27" s="38"/>
      <c r="H27" s="38"/>
      <c r="I27" s="38"/>
      <c r="J27" s="38"/>
      <c r="K27" s="38"/>
      <c r="L27" s="11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pans="1:56" s="2" customFormat="1" ht="12" customHeight="1">
      <c r="A28" s="38"/>
      <c r="B28" s="43"/>
      <c r="C28" s="38"/>
      <c r="D28" s="116" t="s">
        <v>40</v>
      </c>
      <c r="E28" s="38"/>
      <c r="F28" s="38"/>
      <c r="G28" s="38"/>
      <c r="H28" s="38"/>
      <c r="I28" s="38"/>
      <c r="J28" s="38"/>
      <c r="K28" s="38"/>
      <c r="L28" s="11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pans="1:56" s="8" customFormat="1" ht="47.25" customHeight="1">
      <c r="A29" s="119"/>
      <c r="B29" s="120"/>
      <c r="C29" s="119"/>
      <c r="D29" s="119"/>
      <c r="E29" s="417" t="s">
        <v>41</v>
      </c>
      <c r="F29" s="417"/>
      <c r="G29" s="417"/>
      <c r="H29" s="417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56" s="2" customFormat="1" ht="6.9" customHeight="1">
      <c r="A30" s="38"/>
      <c r="B30" s="43"/>
      <c r="C30" s="38"/>
      <c r="D30" s="38"/>
      <c r="E30" s="38"/>
      <c r="F30" s="38"/>
      <c r="G30" s="38"/>
      <c r="H30" s="38"/>
      <c r="I30" s="38"/>
      <c r="J30" s="38"/>
      <c r="K30" s="38"/>
      <c r="L30" s="11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pans="1:56" s="2" customFormat="1" ht="6.9" customHeight="1">
      <c r="A31" s="38"/>
      <c r="B31" s="43"/>
      <c r="C31" s="38"/>
      <c r="D31" s="122"/>
      <c r="E31" s="122"/>
      <c r="F31" s="122"/>
      <c r="G31" s="122"/>
      <c r="H31" s="122"/>
      <c r="I31" s="122"/>
      <c r="J31" s="122"/>
      <c r="K31" s="122"/>
      <c r="L31" s="11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pans="1:56" s="2" customFormat="1" ht="25.35" customHeight="1">
      <c r="A32" s="38"/>
      <c r="B32" s="43"/>
      <c r="C32" s="38"/>
      <c r="D32" s="123" t="s">
        <v>42</v>
      </c>
      <c r="E32" s="38"/>
      <c r="F32" s="38"/>
      <c r="G32" s="38"/>
      <c r="H32" s="38"/>
      <c r="I32" s="38"/>
      <c r="J32" s="124">
        <f>ROUND(J94, 2)</f>
        <v>0</v>
      </c>
      <c r="K32" s="38"/>
      <c r="L32" s="11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pans="1:31" s="2" customFormat="1" ht="6.9" customHeight="1">
      <c r="A33" s="38"/>
      <c r="B33" s="43"/>
      <c r="C33" s="38"/>
      <c r="D33" s="122"/>
      <c r="E33" s="122"/>
      <c r="F33" s="122"/>
      <c r="G33" s="122"/>
      <c r="H33" s="122"/>
      <c r="I33" s="122"/>
      <c r="J33" s="122"/>
      <c r="K33" s="122"/>
      <c r="L33" s="11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pans="1:31" s="2" customFormat="1" ht="14.4" customHeight="1">
      <c r="A34" s="38"/>
      <c r="B34" s="43"/>
      <c r="C34" s="38"/>
      <c r="D34" s="38"/>
      <c r="E34" s="38"/>
      <c r="F34" s="125" t="s">
        <v>44</v>
      </c>
      <c r="G34" s="38"/>
      <c r="H34" s="38"/>
      <c r="I34" s="125" t="s">
        <v>43</v>
      </c>
      <c r="J34" s="125" t="s">
        <v>45</v>
      </c>
      <c r="K34" s="38"/>
      <c r="L34" s="11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pans="1:31" s="2" customFormat="1" ht="14.4" customHeight="1">
      <c r="A35" s="38"/>
      <c r="B35" s="43"/>
      <c r="C35" s="38"/>
      <c r="D35" s="126" t="s">
        <v>46</v>
      </c>
      <c r="E35" s="116" t="s">
        <v>47</v>
      </c>
      <c r="F35" s="127">
        <f>ROUND((SUM(BE94:BE392)),  2)</f>
        <v>0</v>
      </c>
      <c r="G35" s="38"/>
      <c r="H35" s="38"/>
      <c r="I35" s="128">
        <v>0.21</v>
      </c>
      <c r="J35" s="127">
        <f>ROUND(((SUM(BE94:BE392))*I35),  2)</f>
        <v>0</v>
      </c>
      <c r="K35" s="38"/>
      <c r="L35" s="11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pans="1:31" s="2" customFormat="1" ht="14.4" customHeight="1">
      <c r="A36" s="38"/>
      <c r="B36" s="43"/>
      <c r="C36" s="38"/>
      <c r="D36" s="38"/>
      <c r="E36" s="116" t="s">
        <v>48</v>
      </c>
      <c r="F36" s="127">
        <f>ROUND((SUM(BF94:BF392)),  2)</f>
        <v>0</v>
      </c>
      <c r="G36" s="38"/>
      <c r="H36" s="38"/>
      <c r="I36" s="128">
        <v>0.12</v>
      </c>
      <c r="J36" s="127">
        <f>ROUND(((SUM(BF94:BF392))*I36),  2)</f>
        <v>0</v>
      </c>
      <c r="K36" s="38"/>
      <c r="L36" s="11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pans="1:31" s="2" customFormat="1" ht="14.4" hidden="1" customHeight="1">
      <c r="A37" s="38"/>
      <c r="B37" s="43"/>
      <c r="C37" s="38"/>
      <c r="D37" s="38"/>
      <c r="E37" s="116" t="s">
        <v>49</v>
      </c>
      <c r="F37" s="127">
        <f>ROUND((SUM(BG94:BG392)),  2)</f>
        <v>0</v>
      </c>
      <c r="G37" s="38"/>
      <c r="H37" s="38"/>
      <c r="I37" s="128">
        <v>0.21</v>
      </c>
      <c r="J37" s="127">
        <f>0</f>
        <v>0</v>
      </c>
      <c r="K37" s="38"/>
      <c r="L37" s="11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pans="1:31" s="2" customFormat="1" ht="14.4" hidden="1" customHeight="1">
      <c r="A38" s="38"/>
      <c r="B38" s="43"/>
      <c r="C38" s="38"/>
      <c r="D38" s="38"/>
      <c r="E38" s="116" t="s">
        <v>50</v>
      </c>
      <c r="F38" s="127">
        <f>ROUND((SUM(BH94:BH392)),  2)</f>
        <v>0</v>
      </c>
      <c r="G38" s="38"/>
      <c r="H38" s="38"/>
      <c r="I38" s="128">
        <v>0.12</v>
      </c>
      <c r="J38" s="127">
        <f>0</f>
        <v>0</v>
      </c>
      <c r="K38" s="38"/>
      <c r="L38" s="11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pans="1:31" s="2" customFormat="1" ht="14.4" hidden="1" customHeight="1">
      <c r="A39" s="38"/>
      <c r="B39" s="43"/>
      <c r="C39" s="38"/>
      <c r="D39" s="38"/>
      <c r="E39" s="116" t="s">
        <v>51</v>
      </c>
      <c r="F39" s="127">
        <f>ROUND((SUM(BI94:BI392)),  2)</f>
        <v>0</v>
      </c>
      <c r="G39" s="38"/>
      <c r="H39" s="38"/>
      <c r="I39" s="128">
        <v>0</v>
      </c>
      <c r="J39" s="127">
        <f>0</f>
        <v>0</v>
      </c>
      <c r="K39" s="38"/>
      <c r="L39" s="11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pans="1:31" s="2" customFormat="1" ht="6.9" customHeight="1">
      <c r="A40" s="38"/>
      <c r="B40" s="43"/>
      <c r="C40" s="38"/>
      <c r="D40" s="38"/>
      <c r="E40" s="38"/>
      <c r="F40" s="38"/>
      <c r="G40" s="38"/>
      <c r="H40" s="38"/>
      <c r="I40" s="38"/>
      <c r="J40" s="38"/>
      <c r="K40" s="38"/>
      <c r="L40" s="11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pans="1:31" s="2" customFormat="1" ht="25.35" customHeight="1">
      <c r="A41" s="38"/>
      <c r="B41" s="43"/>
      <c r="C41" s="129"/>
      <c r="D41" s="130" t="s">
        <v>52</v>
      </c>
      <c r="E41" s="131"/>
      <c r="F41" s="131"/>
      <c r="G41" s="132" t="s">
        <v>53</v>
      </c>
      <c r="H41" s="133" t="s">
        <v>54</v>
      </c>
      <c r="I41" s="131"/>
      <c r="J41" s="134">
        <f>SUM(J32:J39)</f>
        <v>0</v>
      </c>
      <c r="K41" s="135"/>
      <c r="L41" s="11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pans="1:31" s="2" customFormat="1" ht="14.4" customHeight="1">
      <c r="A42" s="38"/>
      <c r="B42" s="136"/>
      <c r="C42" s="137"/>
      <c r="D42" s="137"/>
      <c r="E42" s="137"/>
      <c r="F42" s="137"/>
      <c r="G42" s="137"/>
      <c r="H42" s="137"/>
      <c r="I42" s="137"/>
      <c r="J42" s="137"/>
      <c r="K42" s="137"/>
      <c r="L42" s="11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pans="1:31" s="2" customFormat="1" ht="6.9" customHeight="1">
      <c r="A46" s="38"/>
      <c r="B46" s="138"/>
      <c r="C46" s="139"/>
      <c r="D46" s="139"/>
      <c r="E46" s="139"/>
      <c r="F46" s="139"/>
      <c r="G46" s="139"/>
      <c r="H46" s="139"/>
      <c r="I46" s="139"/>
      <c r="J46" s="139"/>
      <c r="K46" s="139"/>
      <c r="L46" s="11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pans="1:31" s="2" customFormat="1" ht="24.9" customHeight="1">
      <c r="A47" s="38"/>
      <c r="B47" s="39"/>
      <c r="C47" s="26" t="s">
        <v>133</v>
      </c>
      <c r="D47" s="40"/>
      <c r="E47" s="40"/>
      <c r="F47" s="40"/>
      <c r="G47" s="40"/>
      <c r="H47" s="40"/>
      <c r="I47" s="40"/>
      <c r="J47" s="40"/>
      <c r="K47" s="40"/>
      <c r="L47" s="11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pans="1:31" s="2" customFormat="1" ht="6.9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1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pans="1:47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1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pans="1:47" s="2" customFormat="1" ht="16.5" customHeight="1">
      <c r="A50" s="38"/>
      <c r="B50" s="39"/>
      <c r="C50" s="40"/>
      <c r="D50" s="40"/>
      <c r="E50" s="418" t="str">
        <f>E7</f>
        <v>ÚČOV nát. lab. LB - Odvodnění v areálu Ekotechnického muzea</v>
      </c>
      <c r="F50" s="419"/>
      <c r="G50" s="419"/>
      <c r="H50" s="419"/>
      <c r="I50" s="40"/>
      <c r="J50" s="40"/>
      <c r="K50" s="40"/>
      <c r="L50" s="11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pans="1:47" s="1" customFormat="1" ht="12" customHeight="1">
      <c r="B51" s="24"/>
      <c r="C51" s="32" t="s">
        <v>129</v>
      </c>
      <c r="D51" s="25"/>
      <c r="E51" s="25"/>
      <c r="F51" s="25"/>
      <c r="G51" s="25"/>
      <c r="H51" s="25"/>
      <c r="I51" s="25"/>
      <c r="J51" s="25"/>
      <c r="K51" s="25"/>
      <c r="L51" s="23"/>
    </row>
    <row r="52" spans="1:47" s="2" customFormat="1" ht="16.5" customHeight="1">
      <c r="A52" s="38"/>
      <c r="B52" s="39"/>
      <c r="C52" s="40"/>
      <c r="D52" s="40"/>
      <c r="E52" s="418" t="s">
        <v>667</v>
      </c>
      <c r="F52" s="420"/>
      <c r="G52" s="420"/>
      <c r="H52" s="420"/>
      <c r="I52" s="40"/>
      <c r="J52" s="40"/>
      <c r="K52" s="40"/>
      <c r="L52" s="11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pans="1:47" s="2" customFormat="1" ht="12" customHeight="1">
      <c r="A53" s="38"/>
      <c r="B53" s="39"/>
      <c r="C53" s="32" t="s">
        <v>131</v>
      </c>
      <c r="D53" s="40"/>
      <c r="E53" s="40"/>
      <c r="F53" s="40"/>
      <c r="G53" s="40"/>
      <c r="H53" s="40"/>
      <c r="I53" s="40"/>
      <c r="J53" s="40"/>
      <c r="K53" s="40"/>
      <c r="L53" s="11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pans="1:47" s="2" customFormat="1" ht="16.5" customHeight="1">
      <c r="A54" s="38"/>
      <c r="B54" s="39"/>
      <c r="C54" s="40"/>
      <c r="D54" s="40"/>
      <c r="E54" s="372" t="str">
        <f>E11</f>
        <v>SO 01 - Přípojka dešťové kanalizace</v>
      </c>
      <c r="F54" s="420"/>
      <c r="G54" s="420"/>
      <c r="H54" s="420"/>
      <c r="I54" s="40"/>
      <c r="J54" s="40"/>
      <c r="K54" s="40"/>
      <c r="L54" s="11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pans="1:47" s="2" customFormat="1" ht="6.9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1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pans="1:47" s="2" customFormat="1" ht="12" customHeight="1">
      <c r="A56" s="38"/>
      <c r="B56" s="39"/>
      <c r="C56" s="32" t="s">
        <v>22</v>
      </c>
      <c r="D56" s="40"/>
      <c r="E56" s="40"/>
      <c r="F56" s="30" t="str">
        <f>F14</f>
        <v>Praha 6, k.ú. Bubeneč</v>
      </c>
      <c r="G56" s="40"/>
      <c r="H56" s="40"/>
      <c r="I56" s="32" t="s">
        <v>24</v>
      </c>
      <c r="J56" s="63">
        <f>IF(J14="","",J14)</f>
        <v>45674</v>
      </c>
      <c r="K56" s="40"/>
      <c r="L56" s="11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pans="1:47" s="2" customFormat="1" ht="6.9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1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pans="1:47" s="2" customFormat="1" ht="25.65" customHeight="1">
      <c r="A58" s="38"/>
      <c r="B58" s="39"/>
      <c r="C58" s="32" t="s">
        <v>29</v>
      </c>
      <c r="D58" s="40"/>
      <c r="E58" s="40"/>
      <c r="F58" s="30" t="str">
        <f>E17</f>
        <v>Hlavní město Praha</v>
      </c>
      <c r="G58" s="40"/>
      <c r="H58" s="40"/>
      <c r="I58" s="32" t="s">
        <v>36</v>
      </c>
      <c r="J58" s="36" t="str">
        <f>E23</f>
        <v>SWECO Hydroprojekt a.s.</v>
      </c>
      <c r="K58" s="40"/>
      <c r="L58" s="11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pans="1:47" s="2" customFormat="1" ht="25.65" customHeight="1">
      <c r="A59" s="38"/>
      <c r="B59" s="39"/>
      <c r="C59" s="32" t="s">
        <v>34</v>
      </c>
      <c r="D59" s="40"/>
      <c r="E59" s="40"/>
      <c r="F59" s="30" t="str">
        <f>IF(E20="","",E20)</f>
        <v>Vyplň údaj</v>
      </c>
      <c r="G59" s="40"/>
      <c r="H59" s="40"/>
      <c r="I59" s="32" t="s">
        <v>39</v>
      </c>
      <c r="J59" s="36" t="str">
        <f>E26</f>
        <v>SWECO Hydroprojekt a.s.</v>
      </c>
      <c r="K59" s="40"/>
      <c r="L59" s="11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pans="1:47" s="2" customFormat="1" ht="10.35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1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pans="1:47" s="2" customFormat="1" ht="29.25" customHeight="1">
      <c r="A61" s="38"/>
      <c r="B61" s="39"/>
      <c r="C61" s="140" t="s">
        <v>134</v>
      </c>
      <c r="D61" s="141"/>
      <c r="E61" s="141"/>
      <c r="F61" s="141"/>
      <c r="G61" s="141"/>
      <c r="H61" s="141"/>
      <c r="I61" s="141"/>
      <c r="J61" s="142" t="s">
        <v>135</v>
      </c>
      <c r="K61" s="141"/>
      <c r="L61" s="11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pans="1:47" s="2" customFormat="1" ht="10.35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1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pans="1:47" s="2" customFormat="1" ht="22.8" customHeight="1">
      <c r="A63" s="38"/>
      <c r="B63" s="39"/>
      <c r="C63" s="143" t="s">
        <v>74</v>
      </c>
      <c r="D63" s="40"/>
      <c r="E63" s="40"/>
      <c r="F63" s="40"/>
      <c r="G63" s="40"/>
      <c r="H63" s="40"/>
      <c r="I63" s="40"/>
      <c r="J63" s="81">
        <f>J94</f>
        <v>0</v>
      </c>
      <c r="K63" s="40"/>
      <c r="L63" s="11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20" t="s">
        <v>124</v>
      </c>
    </row>
    <row r="64" spans="1:47" s="9" customFormat="1" ht="24.9" customHeight="1">
      <c r="B64" s="144"/>
      <c r="C64" s="145"/>
      <c r="D64" s="146" t="s">
        <v>710</v>
      </c>
      <c r="E64" s="147"/>
      <c r="F64" s="147"/>
      <c r="G64" s="147"/>
      <c r="H64" s="147"/>
      <c r="I64" s="147"/>
      <c r="J64" s="148">
        <f>J95</f>
        <v>0</v>
      </c>
      <c r="K64" s="145"/>
      <c r="L64" s="149"/>
    </row>
    <row r="65" spans="1:31" s="12" customFormat="1" ht="19.95" customHeight="1">
      <c r="B65" s="200"/>
      <c r="C65" s="101"/>
      <c r="D65" s="201" t="s">
        <v>711</v>
      </c>
      <c r="E65" s="202"/>
      <c r="F65" s="202"/>
      <c r="G65" s="202"/>
      <c r="H65" s="202"/>
      <c r="I65" s="202"/>
      <c r="J65" s="203">
        <f>J96</f>
        <v>0</v>
      </c>
      <c r="K65" s="101"/>
      <c r="L65" s="204"/>
    </row>
    <row r="66" spans="1:31" s="12" customFormat="1" ht="19.95" customHeight="1">
      <c r="B66" s="200"/>
      <c r="C66" s="101"/>
      <c r="D66" s="201" t="s">
        <v>712</v>
      </c>
      <c r="E66" s="202"/>
      <c r="F66" s="202"/>
      <c r="G66" s="202"/>
      <c r="H66" s="202"/>
      <c r="I66" s="202"/>
      <c r="J66" s="203">
        <f>J232</f>
        <v>0</v>
      </c>
      <c r="K66" s="101"/>
      <c r="L66" s="204"/>
    </row>
    <row r="67" spans="1:31" s="12" customFormat="1" ht="19.95" customHeight="1">
      <c r="B67" s="200"/>
      <c r="C67" s="101"/>
      <c r="D67" s="201" t="s">
        <v>713</v>
      </c>
      <c r="E67" s="202"/>
      <c r="F67" s="202"/>
      <c r="G67" s="202"/>
      <c r="H67" s="202"/>
      <c r="I67" s="202"/>
      <c r="J67" s="203">
        <f>J235</f>
        <v>0</v>
      </c>
      <c r="K67" s="101"/>
      <c r="L67" s="204"/>
    </row>
    <row r="68" spans="1:31" s="12" customFormat="1" ht="19.95" customHeight="1">
      <c r="B68" s="200"/>
      <c r="C68" s="101"/>
      <c r="D68" s="201" t="s">
        <v>714</v>
      </c>
      <c r="E68" s="202"/>
      <c r="F68" s="202"/>
      <c r="G68" s="202"/>
      <c r="H68" s="202"/>
      <c r="I68" s="202"/>
      <c r="J68" s="203">
        <f>J247</f>
        <v>0</v>
      </c>
      <c r="K68" s="101"/>
      <c r="L68" s="204"/>
    </row>
    <row r="69" spans="1:31" s="12" customFormat="1" ht="19.95" customHeight="1">
      <c r="B69" s="200"/>
      <c r="C69" s="101"/>
      <c r="D69" s="201" t="s">
        <v>715</v>
      </c>
      <c r="E69" s="202"/>
      <c r="F69" s="202"/>
      <c r="G69" s="202"/>
      <c r="H69" s="202"/>
      <c r="I69" s="202"/>
      <c r="J69" s="203">
        <f>J280</f>
        <v>0</v>
      </c>
      <c r="K69" s="101"/>
      <c r="L69" s="204"/>
    </row>
    <row r="70" spans="1:31" s="12" customFormat="1" ht="19.95" customHeight="1">
      <c r="B70" s="200"/>
      <c r="C70" s="101"/>
      <c r="D70" s="201" t="s">
        <v>716</v>
      </c>
      <c r="E70" s="202"/>
      <c r="F70" s="202"/>
      <c r="G70" s="202"/>
      <c r="H70" s="202"/>
      <c r="I70" s="202"/>
      <c r="J70" s="203">
        <f>J374</f>
        <v>0</v>
      </c>
      <c r="K70" s="101"/>
      <c r="L70" s="204"/>
    </row>
    <row r="71" spans="1:31" s="9" customFormat="1" ht="24.9" customHeight="1">
      <c r="B71" s="144"/>
      <c r="C71" s="145"/>
      <c r="D71" s="146" t="s">
        <v>717</v>
      </c>
      <c r="E71" s="147"/>
      <c r="F71" s="147"/>
      <c r="G71" s="147"/>
      <c r="H71" s="147"/>
      <c r="I71" s="147"/>
      <c r="J71" s="148">
        <f>J376</f>
        <v>0</v>
      </c>
      <c r="K71" s="145"/>
      <c r="L71" s="149"/>
    </row>
    <row r="72" spans="1:31" s="9" customFormat="1" ht="24.9" customHeight="1">
      <c r="B72" s="144"/>
      <c r="C72" s="145"/>
      <c r="D72" s="146" t="s">
        <v>718</v>
      </c>
      <c r="E72" s="147"/>
      <c r="F72" s="147"/>
      <c r="G72" s="147"/>
      <c r="H72" s="147"/>
      <c r="I72" s="147"/>
      <c r="J72" s="148">
        <f>J388</f>
        <v>0</v>
      </c>
      <c r="K72" s="145"/>
      <c r="L72" s="149"/>
    </row>
    <row r="73" spans="1:31" s="2" customFormat="1" ht="21.75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1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pans="1:31" s="2" customFormat="1" ht="6.9" customHeight="1">
      <c r="A74" s="38"/>
      <c r="B74" s="51"/>
      <c r="C74" s="52"/>
      <c r="D74" s="52"/>
      <c r="E74" s="52"/>
      <c r="F74" s="52"/>
      <c r="G74" s="52"/>
      <c r="H74" s="52"/>
      <c r="I74" s="52"/>
      <c r="J74" s="52"/>
      <c r="K74" s="52"/>
      <c r="L74" s="11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8" spans="1:31" s="2" customFormat="1" ht="6.9" customHeight="1">
      <c r="A78" s="38"/>
      <c r="B78" s="53"/>
      <c r="C78" s="54"/>
      <c r="D78" s="54"/>
      <c r="E78" s="54"/>
      <c r="F78" s="54"/>
      <c r="G78" s="54"/>
      <c r="H78" s="54"/>
      <c r="I78" s="54"/>
      <c r="J78" s="54"/>
      <c r="K78" s="54"/>
      <c r="L78" s="11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pans="1:31" s="2" customFormat="1" ht="24.9" customHeight="1">
      <c r="A79" s="38"/>
      <c r="B79" s="39"/>
      <c r="C79" s="26" t="s">
        <v>137</v>
      </c>
      <c r="D79" s="40"/>
      <c r="E79" s="40"/>
      <c r="F79" s="40"/>
      <c r="G79" s="40"/>
      <c r="H79" s="40"/>
      <c r="I79" s="40"/>
      <c r="J79" s="40"/>
      <c r="K79" s="40"/>
      <c r="L79" s="11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pans="1:31" s="2" customFormat="1" ht="6.9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1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pans="1:63" s="2" customFormat="1" ht="12" customHeight="1">
      <c r="A81" s="38"/>
      <c r="B81" s="39"/>
      <c r="C81" s="32" t="s">
        <v>16</v>
      </c>
      <c r="D81" s="40"/>
      <c r="E81" s="40"/>
      <c r="F81" s="40"/>
      <c r="G81" s="40"/>
      <c r="H81" s="40"/>
      <c r="I81" s="40"/>
      <c r="J81" s="40"/>
      <c r="K81" s="40"/>
      <c r="L81" s="11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pans="1:63" s="2" customFormat="1" ht="16.5" customHeight="1">
      <c r="A82" s="38"/>
      <c r="B82" s="39"/>
      <c r="C82" s="40"/>
      <c r="D82" s="40"/>
      <c r="E82" s="418" t="str">
        <f>E7</f>
        <v>ÚČOV nát. lab. LB - Odvodnění v areálu Ekotechnického muzea</v>
      </c>
      <c r="F82" s="419"/>
      <c r="G82" s="419"/>
      <c r="H82" s="419"/>
      <c r="I82" s="40"/>
      <c r="J82" s="40"/>
      <c r="K82" s="40"/>
      <c r="L82" s="11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pans="1:63" s="1" customFormat="1" ht="12" customHeight="1">
      <c r="B83" s="24"/>
      <c r="C83" s="32" t="s">
        <v>129</v>
      </c>
      <c r="D83" s="25"/>
      <c r="E83" s="25"/>
      <c r="F83" s="25"/>
      <c r="G83" s="25"/>
      <c r="H83" s="25"/>
      <c r="I83" s="25"/>
      <c r="J83" s="25"/>
      <c r="K83" s="25"/>
      <c r="L83" s="23"/>
    </row>
    <row r="84" spans="1:63" s="2" customFormat="1" ht="16.5" customHeight="1">
      <c r="A84" s="38"/>
      <c r="B84" s="39"/>
      <c r="C84" s="40"/>
      <c r="D84" s="40"/>
      <c r="E84" s="418" t="s">
        <v>667</v>
      </c>
      <c r="F84" s="420"/>
      <c r="G84" s="420"/>
      <c r="H84" s="420"/>
      <c r="I84" s="40"/>
      <c r="J84" s="40"/>
      <c r="K84" s="40"/>
      <c r="L84" s="11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pans="1:63" s="2" customFormat="1" ht="12" customHeight="1">
      <c r="A85" s="38"/>
      <c r="B85" s="39"/>
      <c r="C85" s="32" t="s">
        <v>131</v>
      </c>
      <c r="D85" s="40"/>
      <c r="E85" s="40"/>
      <c r="F85" s="40"/>
      <c r="G85" s="40"/>
      <c r="H85" s="40"/>
      <c r="I85" s="40"/>
      <c r="J85" s="40"/>
      <c r="K85" s="40"/>
      <c r="L85" s="117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pans="1:63" s="2" customFormat="1" ht="16.5" customHeight="1">
      <c r="A86" s="38"/>
      <c r="B86" s="39"/>
      <c r="C86" s="40"/>
      <c r="D86" s="40"/>
      <c r="E86" s="372" t="str">
        <f>E11</f>
        <v>SO 01 - Přípojka dešťové kanalizace</v>
      </c>
      <c r="F86" s="420"/>
      <c r="G86" s="420"/>
      <c r="H86" s="420"/>
      <c r="I86" s="40"/>
      <c r="J86" s="40"/>
      <c r="K86" s="40"/>
      <c r="L86" s="117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pans="1:63" s="2" customFormat="1" ht="6.9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17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pans="1:63" s="2" customFormat="1" ht="12" customHeight="1">
      <c r="A88" s="38"/>
      <c r="B88" s="39"/>
      <c r="C88" s="32" t="s">
        <v>22</v>
      </c>
      <c r="D88" s="40"/>
      <c r="E88" s="40"/>
      <c r="F88" s="30" t="str">
        <f>F14</f>
        <v>Praha 6, k.ú. Bubeneč</v>
      </c>
      <c r="G88" s="40"/>
      <c r="H88" s="40"/>
      <c r="I88" s="32" t="s">
        <v>24</v>
      </c>
      <c r="J88" s="63">
        <f>IF(J14="","",J14)</f>
        <v>45674</v>
      </c>
      <c r="K88" s="40"/>
      <c r="L88" s="117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pans="1:63" s="2" customFormat="1" ht="6.9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17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pans="1:63" s="2" customFormat="1" ht="25.65" customHeight="1">
      <c r="A90" s="38"/>
      <c r="B90" s="39"/>
      <c r="C90" s="32" t="s">
        <v>29</v>
      </c>
      <c r="D90" s="40"/>
      <c r="E90" s="40"/>
      <c r="F90" s="30" t="str">
        <f>E17</f>
        <v>Hlavní město Praha</v>
      </c>
      <c r="G90" s="40"/>
      <c r="H90" s="40"/>
      <c r="I90" s="32" t="s">
        <v>36</v>
      </c>
      <c r="J90" s="36" t="str">
        <f>E23</f>
        <v>SWECO Hydroprojekt a.s.</v>
      </c>
      <c r="K90" s="40"/>
      <c r="L90" s="117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pans="1:63" s="2" customFormat="1" ht="25.65" customHeight="1">
      <c r="A91" s="38"/>
      <c r="B91" s="39"/>
      <c r="C91" s="32" t="s">
        <v>34</v>
      </c>
      <c r="D91" s="40"/>
      <c r="E91" s="40"/>
      <c r="F91" s="30" t="str">
        <f>IF(E20="","",E20)</f>
        <v>Vyplň údaj</v>
      </c>
      <c r="G91" s="40"/>
      <c r="H91" s="40"/>
      <c r="I91" s="32" t="s">
        <v>39</v>
      </c>
      <c r="J91" s="36" t="str">
        <f>E26</f>
        <v>SWECO Hydroprojekt a.s.</v>
      </c>
      <c r="K91" s="40"/>
      <c r="L91" s="117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pans="1:63" s="2" customFormat="1" ht="10.35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117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pans="1:63" s="10" customFormat="1" ht="29.25" customHeight="1">
      <c r="A93" s="150"/>
      <c r="B93" s="151"/>
      <c r="C93" s="152" t="s">
        <v>138</v>
      </c>
      <c r="D93" s="153" t="s">
        <v>61</v>
      </c>
      <c r="E93" s="153" t="s">
        <v>57</v>
      </c>
      <c r="F93" s="153" t="s">
        <v>58</v>
      </c>
      <c r="G93" s="153" t="s">
        <v>139</v>
      </c>
      <c r="H93" s="153" t="s">
        <v>140</v>
      </c>
      <c r="I93" s="153" t="s">
        <v>141</v>
      </c>
      <c r="J93" s="153" t="s">
        <v>135</v>
      </c>
      <c r="K93" s="154" t="s">
        <v>142</v>
      </c>
      <c r="L93" s="155"/>
      <c r="M93" s="72" t="s">
        <v>31</v>
      </c>
      <c r="N93" s="73" t="s">
        <v>46</v>
      </c>
      <c r="O93" s="73" t="s">
        <v>143</v>
      </c>
      <c r="P93" s="73" t="s">
        <v>144</v>
      </c>
      <c r="Q93" s="73" t="s">
        <v>145</v>
      </c>
      <c r="R93" s="73" t="s">
        <v>146</v>
      </c>
      <c r="S93" s="73" t="s">
        <v>147</v>
      </c>
      <c r="T93" s="74" t="s">
        <v>148</v>
      </c>
      <c r="U93" s="150"/>
      <c r="V93" s="150"/>
      <c r="W93" s="150"/>
      <c r="X93" s="150"/>
      <c r="Y93" s="150"/>
      <c r="Z93" s="150"/>
      <c r="AA93" s="150"/>
      <c r="AB93" s="150"/>
      <c r="AC93" s="150"/>
      <c r="AD93" s="150"/>
      <c r="AE93" s="150"/>
    </row>
    <row r="94" spans="1:63" s="2" customFormat="1" ht="22.8" customHeight="1">
      <c r="A94" s="38"/>
      <c r="B94" s="39"/>
      <c r="C94" s="79" t="s">
        <v>149</v>
      </c>
      <c r="D94" s="40"/>
      <c r="E94" s="40"/>
      <c r="F94" s="40"/>
      <c r="G94" s="40"/>
      <c r="H94" s="40"/>
      <c r="I94" s="40"/>
      <c r="J94" s="156">
        <f>BK94</f>
        <v>0</v>
      </c>
      <c r="K94" s="40"/>
      <c r="L94" s="43"/>
      <c r="M94" s="75"/>
      <c r="N94" s="157"/>
      <c r="O94" s="76"/>
      <c r="P94" s="158">
        <f>P95+P376+P388</f>
        <v>0</v>
      </c>
      <c r="Q94" s="76"/>
      <c r="R94" s="158">
        <f>R95+R376+R388</f>
        <v>74.797196479999997</v>
      </c>
      <c r="S94" s="76"/>
      <c r="T94" s="159">
        <f>T95+T376+T388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20" t="s">
        <v>75</v>
      </c>
      <c r="AU94" s="20" t="s">
        <v>124</v>
      </c>
      <c r="BK94" s="160">
        <f>BK95+BK376+BK388</f>
        <v>0</v>
      </c>
    </row>
    <row r="95" spans="1:63" s="11" customFormat="1" ht="25.95" customHeight="1">
      <c r="B95" s="161"/>
      <c r="C95" s="162"/>
      <c r="D95" s="163" t="s">
        <v>75</v>
      </c>
      <c r="E95" s="164" t="s">
        <v>719</v>
      </c>
      <c r="F95" s="164" t="s">
        <v>720</v>
      </c>
      <c r="G95" s="162"/>
      <c r="H95" s="162"/>
      <c r="I95" s="165"/>
      <c r="J95" s="166">
        <f>BK95</f>
        <v>0</v>
      </c>
      <c r="K95" s="162"/>
      <c r="L95" s="167"/>
      <c r="M95" s="168"/>
      <c r="N95" s="169"/>
      <c r="O95" s="169"/>
      <c r="P95" s="170">
        <f>P96+P232+P235+P247+P280+P374</f>
        <v>0</v>
      </c>
      <c r="Q95" s="169"/>
      <c r="R95" s="170">
        <f>R96+R232+R235+R247+R280+R374</f>
        <v>74.772199380000004</v>
      </c>
      <c r="S95" s="169"/>
      <c r="T95" s="171">
        <f>T96+T232+T235+T247+T280+T374</f>
        <v>0</v>
      </c>
      <c r="AR95" s="172" t="s">
        <v>83</v>
      </c>
      <c r="AT95" s="173" t="s">
        <v>75</v>
      </c>
      <c r="AU95" s="173" t="s">
        <v>76</v>
      </c>
      <c r="AY95" s="172" t="s">
        <v>152</v>
      </c>
      <c r="BK95" s="174">
        <f>BK96+BK232+BK235+BK247+BK280+BK374</f>
        <v>0</v>
      </c>
    </row>
    <row r="96" spans="1:63" s="11" customFormat="1" ht="22.8" customHeight="1">
      <c r="B96" s="161"/>
      <c r="C96" s="162"/>
      <c r="D96" s="163" t="s">
        <v>75</v>
      </c>
      <c r="E96" s="205" t="s">
        <v>83</v>
      </c>
      <c r="F96" s="205" t="s">
        <v>721</v>
      </c>
      <c r="G96" s="162"/>
      <c r="H96" s="162"/>
      <c r="I96" s="165"/>
      <c r="J96" s="206">
        <f>BK96</f>
        <v>0</v>
      </c>
      <c r="K96" s="162"/>
      <c r="L96" s="167"/>
      <c r="M96" s="168"/>
      <c r="N96" s="169"/>
      <c r="O96" s="169"/>
      <c r="P96" s="170">
        <f>SUM(P97:P231)</f>
        <v>0</v>
      </c>
      <c r="Q96" s="169"/>
      <c r="R96" s="170">
        <f>SUM(R97:R231)</f>
        <v>7.2864228200000003</v>
      </c>
      <c r="S96" s="169"/>
      <c r="T96" s="171">
        <f>SUM(T97:T231)</f>
        <v>0</v>
      </c>
      <c r="AR96" s="172" t="s">
        <v>83</v>
      </c>
      <c r="AT96" s="173" t="s">
        <v>75</v>
      </c>
      <c r="AU96" s="173" t="s">
        <v>83</v>
      </c>
      <c r="AY96" s="172" t="s">
        <v>152</v>
      </c>
      <c r="BK96" s="174">
        <f>SUM(BK97:BK231)</f>
        <v>0</v>
      </c>
    </row>
    <row r="97" spans="1:65" s="2" customFormat="1" ht="49.05" customHeight="1">
      <c r="A97" s="38"/>
      <c r="B97" s="39"/>
      <c r="C97" s="175" t="s">
        <v>83</v>
      </c>
      <c r="D97" s="175" t="s">
        <v>153</v>
      </c>
      <c r="E97" s="176" t="s">
        <v>722</v>
      </c>
      <c r="F97" s="177" t="s">
        <v>723</v>
      </c>
      <c r="G97" s="178" t="s">
        <v>224</v>
      </c>
      <c r="H97" s="179">
        <v>38.200000000000003</v>
      </c>
      <c r="I97" s="180"/>
      <c r="J97" s="181">
        <f>ROUND(I97*H97,2)</f>
        <v>0</v>
      </c>
      <c r="K97" s="177" t="s">
        <v>31</v>
      </c>
      <c r="L97" s="43"/>
      <c r="M97" s="182" t="s">
        <v>31</v>
      </c>
      <c r="N97" s="183" t="s">
        <v>47</v>
      </c>
      <c r="O97" s="68"/>
      <c r="P97" s="184">
        <f>O97*H97</f>
        <v>0</v>
      </c>
      <c r="Q97" s="184">
        <v>6.053E-2</v>
      </c>
      <c r="R97" s="184">
        <f>Q97*H97</f>
        <v>2.312246</v>
      </c>
      <c r="S97" s="184">
        <v>0</v>
      </c>
      <c r="T97" s="185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186" t="s">
        <v>157</v>
      </c>
      <c r="AT97" s="186" t="s">
        <v>153</v>
      </c>
      <c r="AU97" s="186" t="s">
        <v>85</v>
      </c>
      <c r="AY97" s="20" t="s">
        <v>152</v>
      </c>
      <c r="BE97" s="187">
        <f>IF(N97="základní",J97,0)</f>
        <v>0</v>
      </c>
      <c r="BF97" s="187">
        <f>IF(N97="snížená",J97,0)</f>
        <v>0</v>
      </c>
      <c r="BG97" s="187">
        <f>IF(N97="zákl. přenesená",J97,0)</f>
        <v>0</v>
      </c>
      <c r="BH97" s="187">
        <f>IF(N97="sníž. přenesená",J97,0)</f>
        <v>0</v>
      </c>
      <c r="BI97" s="187">
        <f>IF(N97="nulová",J97,0)</f>
        <v>0</v>
      </c>
      <c r="BJ97" s="20" t="s">
        <v>83</v>
      </c>
      <c r="BK97" s="187">
        <f>ROUND(I97*H97,2)</f>
        <v>0</v>
      </c>
      <c r="BL97" s="20" t="s">
        <v>157</v>
      </c>
      <c r="BM97" s="186" t="s">
        <v>724</v>
      </c>
    </row>
    <row r="98" spans="1:65" s="13" customFormat="1" ht="10.199999999999999">
      <c r="B98" s="207"/>
      <c r="C98" s="208"/>
      <c r="D98" s="188" t="s">
        <v>210</v>
      </c>
      <c r="E98" s="209" t="s">
        <v>31</v>
      </c>
      <c r="F98" s="210" t="s">
        <v>725</v>
      </c>
      <c r="G98" s="208"/>
      <c r="H98" s="209" t="s">
        <v>31</v>
      </c>
      <c r="I98" s="211"/>
      <c r="J98" s="208"/>
      <c r="K98" s="208"/>
      <c r="L98" s="212"/>
      <c r="M98" s="213"/>
      <c r="N98" s="214"/>
      <c r="O98" s="214"/>
      <c r="P98" s="214"/>
      <c r="Q98" s="214"/>
      <c r="R98" s="214"/>
      <c r="S98" s="214"/>
      <c r="T98" s="215"/>
      <c r="AT98" s="216" t="s">
        <v>210</v>
      </c>
      <c r="AU98" s="216" t="s">
        <v>85</v>
      </c>
      <c r="AV98" s="13" t="s">
        <v>83</v>
      </c>
      <c r="AW98" s="13" t="s">
        <v>38</v>
      </c>
      <c r="AX98" s="13" t="s">
        <v>76</v>
      </c>
      <c r="AY98" s="216" t="s">
        <v>152</v>
      </c>
    </row>
    <row r="99" spans="1:65" s="14" customFormat="1" ht="10.199999999999999">
      <c r="B99" s="217"/>
      <c r="C99" s="218"/>
      <c r="D99" s="188" t="s">
        <v>210</v>
      </c>
      <c r="E99" s="219" t="s">
        <v>31</v>
      </c>
      <c r="F99" s="220" t="s">
        <v>726</v>
      </c>
      <c r="G99" s="218"/>
      <c r="H99" s="221">
        <v>1.2</v>
      </c>
      <c r="I99" s="222"/>
      <c r="J99" s="218"/>
      <c r="K99" s="218"/>
      <c r="L99" s="223"/>
      <c r="M99" s="224"/>
      <c r="N99" s="225"/>
      <c r="O99" s="225"/>
      <c r="P99" s="225"/>
      <c r="Q99" s="225"/>
      <c r="R99" s="225"/>
      <c r="S99" s="225"/>
      <c r="T99" s="226"/>
      <c r="AT99" s="227" t="s">
        <v>210</v>
      </c>
      <c r="AU99" s="227" t="s">
        <v>85</v>
      </c>
      <c r="AV99" s="14" t="s">
        <v>85</v>
      </c>
      <c r="AW99" s="14" t="s">
        <v>38</v>
      </c>
      <c r="AX99" s="14" t="s">
        <v>76</v>
      </c>
      <c r="AY99" s="227" t="s">
        <v>152</v>
      </c>
    </row>
    <row r="100" spans="1:65" s="14" customFormat="1" ht="10.199999999999999">
      <c r="B100" s="217"/>
      <c r="C100" s="218"/>
      <c r="D100" s="188" t="s">
        <v>210</v>
      </c>
      <c r="E100" s="219" t="s">
        <v>31</v>
      </c>
      <c r="F100" s="220" t="s">
        <v>727</v>
      </c>
      <c r="G100" s="218"/>
      <c r="H100" s="221">
        <v>2</v>
      </c>
      <c r="I100" s="222"/>
      <c r="J100" s="218"/>
      <c r="K100" s="218"/>
      <c r="L100" s="223"/>
      <c r="M100" s="224"/>
      <c r="N100" s="225"/>
      <c r="O100" s="225"/>
      <c r="P100" s="225"/>
      <c r="Q100" s="225"/>
      <c r="R100" s="225"/>
      <c r="S100" s="225"/>
      <c r="T100" s="226"/>
      <c r="AT100" s="227" t="s">
        <v>210</v>
      </c>
      <c r="AU100" s="227" t="s">
        <v>85</v>
      </c>
      <c r="AV100" s="14" t="s">
        <v>85</v>
      </c>
      <c r="AW100" s="14" t="s">
        <v>38</v>
      </c>
      <c r="AX100" s="14" t="s">
        <v>76</v>
      </c>
      <c r="AY100" s="227" t="s">
        <v>152</v>
      </c>
    </row>
    <row r="101" spans="1:65" s="13" customFormat="1" ht="10.199999999999999">
      <c r="B101" s="207"/>
      <c r="C101" s="208"/>
      <c r="D101" s="188" t="s">
        <v>210</v>
      </c>
      <c r="E101" s="209" t="s">
        <v>31</v>
      </c>
      <c r="F101" s="210" t="s">
        <v>728</v>
      </c>
      <c r="G101" s="208"/>
      <c r="H101" s="209" t="s">
        <v>31</v>
      </c>
      <c r="I101" s="211"/>
      <c r="J101" s="208"/>
      <c r="K101" s="208"/>
      <c r="L101" s="212"/>
      <c r="M101" s="213"/>
      <c r="N101" s="214"/>
      <c r="O101" s="214"/>
      <c r="P101" s="214"/>
      <c r="Q101" s="214"/>
      <c r="R101" s="214"/>
      <c r="S101" s="214"/>
      <c r="T101" s="215"/>
      <c r="AT101" s="216" t="s">
        <v>210</v>
      </c>
      <c r="AU101" s="216" t="s">
        <v>85</v>
      </c>
      <c r="AV101" s="13" t="s">
        <v>83</v>
      </c>
      <c r="AW101" s="13" t="s">
        <v>38</v>
      </c>
      <c r="AX101" s="13" t="s">
        <v>76</v>
      </c>
      <c r="AY101" s="216" t="s">
        <v>152</v>
      </c>
    </row>
    <row r="102" spans="1:65" s="14" customFormat="1" ht="10.199999999999999">
      <c r="B102" s="217"/>
      <c r="C102" s="218"/>
      <c r="D102" s="188" t="s">
        <v>210</v>
      </c>
      <c r="E102" s="219" t="s">
        <v>31</v>
      </c>
      <c r="F102" s="220" t="s">
        <v>729</v>
      </c>
      <c r="G102" s="218"/>
      <c r="H102" s="221">
        <v>35</v>
      </c>
      <c r="I102" s="222"/>
      <c r="J102" s="218"/>
      <c r="K102" s="218"/>
      <c r="L102" s="223"/>
      <c r="M102" s="224"/>
      <c r="N102" s="225"/>
      <c r="O102" s="225"/>
      <c r="P102" s="225"/>
      <c r="Q102" s="225"/>
      <c r="R102" s="225"/>
      <c r="S102" s="225"/>
      <c r="T102" s="226"/>
      <c r="AT102" s="227" t="s">
        <v>210</v>
      </c>
      <c r="AU102" s="227" t="s">
        <v>85</v>
      </c>
      <c r="AV102" s="14" t="s">
        <v>85</v>
      </c>
      <c r="AW102" s="14" t="s">
        <v>38</v>
      </c>
      <c r="AX102" s="14" t="s">
        <v>76</v>
      </c>
      <c r="AY102" s="227" t="s">
        <v>152</v>
      </c>
    </row>
    <row r="103" spans="1:65" s="15" customFormat="1" ht="10.199999999999999">
      <c r="B103" s="228"/>
      <c r="C103" s="229"/>
      <c r="D103" s="188" t="s">
        <v>210</v>
      </c>
      <c r="E103" s="230" t="s">
        <v>31</v>
      </c>
      <c r="F103" s="231" t="s">
        <v>223</v>
      </c>
      <c r="G103" s="229"/>
      <c r="H103" s="232">
        <v>38.200000000000003</v>
      </c>
      <c r="I103" s="233"/>
      <c r="J103" s="229"/>
      <c r="K103" s="229"/>
      <c r="L103" s="234"/>
      <c r="M103" s="235"/>
      <c r="N103" s="236"/>
      <c r="O103" s="236"/>
      <c r="P103" s="236"/>
      <c r="Q103" s="236"/>
      <c r="R103" s="236"/>
      <c r="S103" s="236"/>
      <c r="T103" s="237"/>
      <c r="AT103" s="238" t="s">
        <v>210</v>
      </c>
      <c r="AU103" s="238" t="s">
        <v>85</v>
      </c>
      <c r="AV103" s="15" t="s">
        <v>157</v>
      </c>
      <c r="AW103" s="15" t="s">
        <v>38</v>
      </c>
      <c r="AX103" s="15" t="s">
        <v>83</v>
      </c>
      <c r="AY103" s="238" t="s">
        <v>152</v>
      </c>
    </row>
    <row r="104" spans="1:65" s="2" customFormat="1" ht="24.15" customHeight="1">
      <c r="A104" s="38"/>
      <c r="B104" s="39"/>
      <c r="C104" s="175" t="s">
        <v>85</v>
      </c>
      <c r="D104" s="175" t="s">
        <v>153</v>
      </c>
      <c r="E104" s="176" t="s">
        <v>730</v>
      </c>
      <c r="F104" s="177" t="s">
        <v>731</v>
      </c>
      <c r="G104" s="178" t="s">
        <v>650</v>
      </c>
      <c r="H104" s="179">
        <v>80.695999999999998</v>
      </c>
      <c r="I104" s="180"/>
      <c r="J104" s="181">
        <f>ROUND(I104*H104,2)</f>
        <v>0</v>
      </c>
      <c r="K104" s="177" t="s">
        <v>31</v>
      </c>
      <c r="L104" s="43"/>
      <c r="M104" s="182" t="s">
        <v>31</v>
      </c>
      <c r="N104" s="183" t="s">
        <v>47</v>
      </c>
      <c r="O104" s="68"/>
      <c r="P104" s="184">
        <f>O104*H104</f>
        <v>0</v>
      </c>
      <c r="Q104" s="184">
        <v>0</v>
      </c>
      <c r="R104" s="184">
        <f>Q104*H104</f>
        <v>0</v>
      </c>
      <c r="S104" s="184">
        <v>0</v>
      </c>
      <c r="T104" s="185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186" t="s">
        <v>157</v>
      </c>
      <c r="AT104" s="186" t="s">
        <v>153</v>
      </c>
      <c r="AU104" s="186" t="s">
        <v>85</v>
      </c>
      <c r="AY104" s="20" t="s">
        <v>152</v>
      </c>
      <c r="BE104" s="187">
        <f>IF(N104="základní",J104,0)</f>
        <v>0</v>
      </c>
      <c r="BF104" s="187">
        <f>IF(N104="snížená",J104,0)</f>
        <v>0</v>
      </c>
      <c r="BG104" s="187">
        <f>IF(N104="zákl. přenesená",J104,0)</f>
        <v>0</v>
      </c>
      <c r="BH104" s="187">
        <f>IF(N104="sníž. přenesená",J104,0)</f>
        <v>0</v>
      </c>
      <c r="BI104" s="187">
        <f>IF(N104="nulová",J104,0)</f>
        <v>0</v>
      </c>
      <c r="BJ104" s="20" t="s">
        <v>83</v>
      </c>
      <c r="BK104" s="187">
        <f>ROUND(I104*H104,2)</f>
        <v>0</v>
      </c>
      <c r="BL104" s="20" t="s">
        <v>157</v>
      </c>
      <c r="BM104" s="186" t="s">
        <v>732</v>
      </c>
    </row>
    <row r="105" spans="1:65" s="13" customFormat="1" ht="10.199999999999999">
      <c r="B105" s="207"/>
      <c r="C105" s="208"/>
      <c r="D105" s="188" t="s">
        <v>210</v>
      </c>
      <c r="E105" s="209" t="s">
        <v>31</v>
      </c>
      <c r="F105" s="210" t="s">
        <v>733</v>
      </c>
      <c r="G105" s="208"/>
      <c r="H105" s="209" t="s">
        <v>31</v>
      </c>
      <c r="I105" s="211"/>
      <c r="J105" s="208"/>
      <c r="K105" s="208"/>
      <c r="L105" s="212"/>
      <c r="M105" s="213"/>
      <c r="N105" s="214"/>
      <c r="O105" s="214"/>
      <c r="P105" s="214"/>
      <c r="Q105" s="214"/>
      <c r="R105" s="214"/>
      <c r="S105" s="214"/>
      <c r="T105" s="215"/>
      <c r="AT105" s="216" t="s">
        <v>210</v>
      </c>
      <c r="AU105" s="216" t="s">
        <v>85</v>
      </c>
      <c r="AV105" s="13" t="s">
        <v>83</v>
      </c>
      <c r="AW105" s="13" t="s">
        <v>38</v>
      </c>
      <c r="AX105" s="13" t="s">
        <v>76</v>
      </c>
      <c r="AY105" s="216" t="s">
        <v>152</v>
      </c>
    </row>
    <row r="106" spans="1:65" s="14" customFormat="1" ht="10.199999999999999">
      <c r="B106" s="217"/>
      <c r="C106" s="218"/>
      <c r="D106" s="188" t="s">
        <v>210</v>
      </c>
      <c r="E106" s="219" t="s">
        <v>31</v>
      </c>
      <c r="F106" s="220" t="s">
        <v>734</v>
      </c>
      <c r="G106" s="218"/>
      <c r="H106" s="221">
        <v>80.695999999999998</v>
      </c>
      <c r="I106" s="222"/>
      <c r="J106" s="218"/>
      <c r="K106" s="218"/>
      <c r="L106" s="223"/>
      <c r="M106" s="224"/>
      <c r="N106" s="225"/>
      <c r="O106" s="225"/>
      <c r="P106" s="225"/>
      <c r="Q106" s="225"/>
      <c r="R106" s="225"/>
      <c r="S106" s="225"/>
      <c r="T106" s="226"/>
      <c r="AT106" s="227" t="s">
        <v>210</v>
      </c>
      <c r="AU106" s="227" t="s">
        <v>85</v>
      </c>
      <c r="AV106" s="14" t="s">
        <v>85</v>
      </c>
      <c r="AW106" s="14" t="s">
        <v>38</v>
      </c>
      <c r="AX106" s="14" t="s">
        <v>83</v>
      </c>
      <c r="AY106" s="227" t="s">
        <v>152</v>
      </c>
    </row>
    <row r="107" spans="1:65" s="2" customFormat="1" ht="24.15" customHeight="1">
      <c r="A107" s="38"/>
      <c r="B107" s="39"/>
      <c r="C107" s="175" t="s">
        <v>165</v>
      </c>
      <c r="D107" s="175" t="s">
        <v>153</v>
      </c>
      <c r="E107" s="176" t="s">
        <v>735</v>
      </c>
      <c r="F107" s="177" t="s">
        <v>736</v>
      </c>
      <c r="G107" s="178" t="s">
        <v>650</v>
      </c>
      <c r="H107" s="179">
        <v>93.697000000000003</v>
      </c>
      <c r="I107" s="180"/>
      <c r="J107" s="181">
        <f>ROUND(I107*H107,2)</f>
        <v>0</v>
      </c>
      <c r="K107" s="177" t="s">
        <v>31</v>
      </c>
      <c r="L107" s="43"/>
      <c r="M107" s="182" t="s">
        <v>31</v>
      </c>
      <c r="N107" s="183" t="s">
        <v>47</v>
      </c>
      <c r="O107" s="68"/>
      <c r="P107" s="184">
        <f>O107*H107</f>
        <v>0</v>
      </c>
      <c r="Q107" s="184">
        <v>0</v>
      </c>
      <c r="R107" s="184">
        <f>Q107*H107</f>
        <v>0</v>
      </c>
      <c r="S107" s="184">
        <v>0</v>
      </c>
      <c r="T107" s="185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186" t="s">
        <v>157</v>
      </c>
      <c r="AT107" s="186" t="s">
        <v>153</v>
      </c>
      <c r="AU107" s="186" t="s">
        <v>85</v>
      </c>
      <c r="AY107" s="20" t="s">
        <v>152</v>
      </c>
      <c r="BE107" s="187">
        <f>IF(N107="základní",J107,0)</f>
        <v>0</v>
      </c>
      <c r="BF107" s="187">
        <f>IF(N107="snížená",J107,0)</f>
        <v>0</v>
      </c>
      <c r="BG107" s="187">
        <f>IF(N107="zákl. přenesená",J107,0)</f>
        <v>0</v>
      </c>
      <c r="BH107" s="187">
        <f>IF(N107="sníž. přenesená",J107,0)</f>
        <v>0</v>
      </c>
      <c r="BI107" s="187">
        <f>IF(N107="nulová",J107,0)</f>
        <v>0</v>
      </c>
      <c r="BJ107" s="20" t="s">
        <v>83</v>
      </c>
      <c r="BK107" s="187">
        <f>ROUND(I107*H107,2)</f>
        <v>0</v>
      </c>
      <c r="BL107" s="20" t="s">
        <v>157</v>
      </c>
      <c r="BM107" s="186" t="s">
        <v>737</v>
      </c>
    </row>
    <row r="108" spans="1:65" s="13" customFormat="1" ht="10.199999999999999">
      <c r="B108" s="207"/>
      <c r="C108" s="208"/>
      <c r="D108" s="188" t="s">
        <v>210</v>
      </c>
      <c r="E108" s="209" t="s">
        <v>31</v>
      </c>
      <c r="F108" s="210" t="s">
        <v>738</v>
      </c>
      <c r="G108" s="208"/>
      <c r="H108" s="209" t="s">
        <v>31</v>
      </c>
      <c r="I108" s="211"/>
      <c r="J108" s="208"/>
      <c r="K108" s="208"/>
      <c r="L108" s="212"/>
      <c r="M108" s="213"/>
      <c r="N108" s="214"/>
      <c r="O108" s="214"/>
      <c r="P108" s="214"/>
      <c r="Q108" s="214"/>
      <c r="R108" s="214"/>
      <c r="S108" s="214"/>
      <c r="T108" s="215"/>
      <c r="AT108" s="216" t="s">
        <v>210</v>
      </c>
      <c r="AU108" s="216" t="s">
        <v>85</v>
      </c>
      <c r="AV108" s="13" t="s">
        <v>83</v>
      </c>
      <c r="AW108" s="13" t="s">
        <v>38</v>
      </c>
      <c r="AX108" s="13" t="s">
        <v>76</v>
      </c>
      <c r="AY108" s="216" t="s">
        <v>152</v>
      </c>
    </row>
    <row r="109" spans="1:65" s="13" customFormat="1" ht="10.199999999999999">
      <c r="B109" s="207"/>
      <c r="C109" s="208"/>
      <c r="D109" s="188" t="s">
        <v>210</v>
      </c>
      <c r="E109" s="209" t="s">
        <v>31</v>
      </c>
      <c r="F109" s="210" t="s">
        <v>739</v>
      </c>
      <c r="G109" s="208"/>
      <c r="H109" s="209" t="s">
        <v>31</v>
      </c>
      <c r="I109" s="211"/>
      <c r="J109" s="208"/>
      <c r="K109" s="208"/>
      <c r="L109" s="212"/>
      <c r="M109" s="213"/>
      <c r="N109" s="214"/>
      <c r="O109" s="214"/>
      <c r="P109" s="214"/>
      <c r="Q109" s="214"/>
      <c r="R109" s="214"/>
      <c r="S109" s="214"/>
      <c r="T109" s="215"/>
      <c r="AT109" s="216" t="s">
        <v>210</v>
      </c>
      <c r="AU109" s="216" t="s">
        <v>85</v>
      </c>
      <c r="AV109" s="13" t="s">
        <v>83</v>
      </c>
      <c r="AW109" s="13" t="s">
        <v>38</v>
      </c>
      <c r="AX109" s="13" t="s">
        <v>76</v>
      </c>
      <c r="AY109" s="216" t="s">
        <v>152</v>
      </c>
    </row>
    <row r="110" spans="1:65" s="14" customFormat="1" ht="10.199999999999999">
      <c r="B110" s="217"/>
      <c r="C110" s="218"/>
      <c r="D110" s="188" t="s">
        <v>210</v>
      </c>
      <c r="E110" s="219" t="s">
        <v>31</v>
      </c>
      <c r="F110" s="220" t="s">
        <v>740</v>
      </c>
      <c r="G110" s="218"/>
      <c r="H110" s="221">
        <v>55.423000000000002</v>
      </c>
      <c r="I110" s="222"/>
      <c r="J110" s="218"/>
      <c r="K110" s="218"/>
      <c r="L110" s="223"/>
      <c r="M110" s="224"/>
      <c r="N110" s="225"/>
      <c r="O110" s="225"/>
      <c r="P110" s="225"/>
      <c r="Q110" s="225"/>
      <c r="R110" s="225"/>
      <c r="S110" s="225"/>
      <c r="T110" s="226"/>
      <c r="AT110" s="227" t="s">
        <v>210</v>
      </c>
      <c r="AU110" s="227" t="s">
        <v>85</v>
      </c>
      <c r="AV110" s="14" t="s">
        <v>85</v>
      </c>
      <c r="AW110" s="14" t="s">
        <v>38</v>
      </c>
      <c r="AX110" s="14" t="s">
        <v>76</v>
      </c>
      <c r="AY110" s="227" t="s">
        <v>152</v>
      </c>
    </row>
    <row r="111" spans="1:65" s="14" customFormat="1" ht="10.199999999999999">
      <c r="B111" s="217"/>
      <c r="C111" s="218"/>
      <c r="D111" s="188" t="s">
        <v>210</v>
      </c>
      <c r="E111" s="219" t="s">
        <v>31</v>
      </c>
      <c r="F111" s="220" t="s">
        <v>741</v>
      </c>
      <c r="G111" s="218"/>
      <c r="H111" s="221">
        <v>28.916</v>
      </c>
      <c r="I111" s="222"/>
      <c r="J111" s="218"/>
      <c r="K111" s="218"/>
      <c r="L111" s="223"/>
      <c r="M111" s="224"/>
      <c r="N111" s="225"/>
      <c r="O111" s="225"/>
      <c r="P111" s="225"/>
      <c r="Q111" s="225"/>
      <c r="R111" s="225"/>
      <c r="S111" s="225"/>
      <c r="T111" s="226"/>
      <c r="AT111" s="227" t="s">
        <v>210</v>
      </c>
      <c r="AU111" s="227" t="s">
        <v>85</v>
      </c>
      <c r="AV111" s="14" t="s">
        <v>85</v>
      </c>
      <c r="AW111" s="14" t="s">
        <v>38</v>
      </c>
      <c r="AX111" s="14" t="s">
        <v>76</v>
      </c>
      <c r="AY111" s="227" t="s">
        <v>152</v>
      </c>
    </row>
    <row r="112" spans="1:65" s="14" customFormat="1" ht="10.199999999999999">
      <c r="B112" s="217"/>
      <c r="C112" s="218"/>
      <c r="D112" s="188" t="s">
        <v>210</v>
      </c>
      <c r="E112" s="219" t="s">
        <v>31</v>
      </c>
      <c r="F112" s="220" t="s">
        <v>742</v>
      </c>
      <c r="G112" s="218"/>
      <c r="H112" s="221">
        <v>6.65</v>
      </c>
      <c r="I112" s="222"/>
      <c r="J112" s="218"/>
      <c r="K112" s="218"/>
      <c r="L112" s="223"/>
      <c r="M112" s="224"/>
      <c r="N112" s="225"/>
      <c r="O112" s="225"/>
      <c r="P112" s="225"/>
      <c r="Q112" s="225"/>
      <c r="R112" s="225"/>
      <c r="S112" s="225"/>
      <c r="T112" s="226"/>
      <c r="AT112" s="227" t="s">
        <v>210</v>
      </c>
      <c r="AU112" s="227" t="s">
        <v>85</v>
      </c>
      <c r="AV112" s="14" t="s">
        <v>85</v>
      </c>
      <c r="AW112" s="14" t="s">
        <v>38</v>
      </c>
      <c r="AX112" s="14" t="s">
        <v>76</v>
      </c>
      <c r="AY112" s="227" t="s">
        <v>152</v>
      </c>
    </row>
    <row r="113" spans="1:65" s="14" customFormat="1" ht="10.199999999999999">
      <c r="B113" s="217"/>
      <c r="C113" s="218"/>
      <c r="D113" s="188" t="s">
        <v>210</v>
      </c>
      <c r="E113" s="219" t="s">
        <v>31</v>
      </c>
      <c r="F113" s="220" t="s">
        <v>743</v>
      </c>
      <c r="G113" s="218"/>
      <c r="H113" s="221">
        <v>2.7080000000000002</v>
      </c>
      <c r="I113" s="222"/>
      <c r="J113" s="218"/>
      <c r="K113" s="218"/>
      <c r="L113" s="223"/>
      <c r="M113" s="224"/>
      <c r="N113" s="225"/>
      <c r="O113" s="225"/>
      <c r="P113" s="225"/>
      <c r="Q113" s="225"/>
      <c r="R113" s="225"/>
      <c r="S113" s="225"/>
      <c r="T113" s="226"/>
      <c r="AT113" s="227" t="s">
        <v>210</v>
      </c>
      <c r="AU113" s="227" t="s">
        <v>85</v>
      </c>
      <c r="AV113" s="14" t="s">
        <v>85</v>
      </c>
      <c r="AW113" s="14" t="s">
        <v>38</v>
      </c>
      <c r="AX113" s="14" t="s">
        <v>76</v>
      </c>
      <c r="AY113" s="227" t="s">
        <v>152</v>
      </c>
    </row>
    <row r="114" spans="1:65" s="15" customFormat="1" ht="10.199999999999999">
      <c r="B114" s="228"/>
      <c r="C114" s="229"/>
      <c r="D114" s="188" t="s">
        <v>210</v>
      </c>
      <c r="E114" s="230" t="s">
        <v>648</v>
      </c>
      <c r="F114" s="231" t="s">
        <v>223</v>
      </c>
      <c r="G114" s="229"/>
      <c r="H114" s="232">
        <v>93.697000000000003</v>
      </c>
      <c r="I114" s="233"/>
      <c r="J114" s="229"/>
      <c r="K114" s="229"/>
      <c r="L114" s="234"/>
      <c r="M114" s="235"/>
      <c r="N114" s="236"/>
      <c r="O114" s="236"/>
      <c r="P114" s="236"/>
      <c r="Q114" s="236"/>
      <c r="R114" s="236"/>
      <c r="S114" s="236"/>
      <c r="T114" s="237"/>
      <c r="AT114" s="238" t="s">
        <v>210</v>
      </c>
      <c r="AU114" s="238" t="s">
        <v>85</v>
      </c>
      <c r="AV114" s="15" t="s">
        <v>157</v>
      </c>
      <c r="AW114" s="15" t="s">
        <v>38</v>
      </c>
      <c r="AX114" s="15" t="s">
        <v>83</v>
      </c>
      <c r="AY114" s="238" t="s">
        <v>152</v>
      </c>
    </row>
    <row r="115" spans="1:65" s="2" customFormat="1" ht="24.15" customHeight="1">
      <c r="A115" s="38"/>
      <c r="B115" s="39"/>
      <c r="C115" s="175" t="s">
        <v>157</v>
      </c>
      <c r="D115" s="175" t="s">
        <v>153</v>
      </c>
      <c r="E115" s="176" t="s">
        <v>744</v>
      </c>
      <c r="F115" s="177" t="s">
        <v>745</v>
      </c>
      <c r="G115" s="178" t="s">
        <v>746</v>
      </c>
      <c r="H115" s="179">
        <v>289.60700000000003</v>
      </c>
      <c r="I115" s="180"/>
      <c r="J115" s="181">
        <f>ROUND(I115*H115,2)</f>
        <v>0</v>
      </c>
      <c r="K115" s="177" t="s">
        <v>31</v>
      </c>
      <c r="L115" s="43"/>
      <c r="M115" s="182" t="s">
        <v>31</v>
      </c>
      <c r="N115" s="183" t="s">
        <v>47</v>
      </c>
      <c r="O115" s="68"/>
      <c r="P115" s="184">
        <f>O115*H115</f>
        <v>0</v>
      </c>
      <c r="Q115" s="184">
        <v>0</v>
      </c>
      <c r="R115" s="184">
        <f>Q115*H115</f>
        <v>0</v>
      </c>
      <c r="S115" s="184">
        <v>0</v>
      </c>
      <c r="T115" s="185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186" t="s">
        <v>157</v>
      </c>
      <c r="AT115" s="186" t="s">
        <v>153</v>
      </c>
      <c r="AU115" s="186" t="s">
        <v>85</v>
      </c>
      <c r="AY115" s="20" t="s">
        <v>152</v>
      </c>
      <c r="BE115" s="187">
        <f>IF(N115="základní",J115,0)</f>
        <v>0</v>
      </c>
      <c r="BF115" s="187">
        <f>IF(N115="snížená",J115,0)</f>
        <v>0</v>
      </c>
      <c r="BG115" s="187">
        <f>IF(N115="zákl. přenesená",J115,0)</f>
        <v>0</v>
      </c>
      <c r="BH115" s="187">
        <f>IF(N115="sníž. přenesená",J115,0)</f>
        <v>0</v>
      </c>
      <c r="BI115" s="187">
        <f>IF(N115="nulová",J115,0)</f>
        <v>0</v>
      </c>
      <c r="BJ115" s="20" t="s">
        <v>83</v>
      </c>
      <c r="BK115" s="187">
        <f>ROUND(I115*H115,2)</f>
        <v>0</v>
      </c>
      <c r="BL115" s="20" t="s">
        <v>157</v>
      </c>
      <c r="BM115" s="186" t="s">
        <v>747</v>
      </c>
    </row>
    <row r="116" spans="1:65" s="13" customFormat="1" ht="10.199999999999999">
      <c r="B116" s="207"/>
      <c r="C116" s="208"/>
      <c r="D116" s="188" t="s">
        <v>210</v>
      </c>
      <c r="E116" s="209" t="s">
        <v>31</v>
      </c>
      <c r="F116" s="210" t="s">
        <v>738</v>
      </c>
      <c r="G116" s="208"/>
      <c r="H116" s="209" t="s">
        <v>31</v>
      </c>
      <c r="I116" s="211"/>
      <c r="J116" s="208"/>
      <c r="K116" s="208"/>
      <c r="L116" s="212"/>
      <c r="M116" s="213"/>
      <c r="N116" s="214"/>
      <c r="O116" s="214"/>
      <c r="P116" s="214"/>
      <c r="Q116" s="214"/>
      <c r="R116" s="214"/>
      <c r="S116" s="214"/>
      <c r="T116" s="215"/>
      <c r="AT116" s="216" t="s">
        <v>210</v>
      </c>
      <c r="AU116" s="216" t="s">
        <v>85</v>
      </c>
      <c r="AV116" s="13" t="s">
        <v>83</v>
      </c>
      <c r="AW116" s="13" t="s">
        <v>38</v>
      </c>
      <c r="AX116" s="13" t="s">
        <v>76</v>
      </c>
      <c r="AY116" s="216" t="s">
        <v>152</v>
      </c>
    </row>
    <row r="117" spans="1:65" s="13" customFormat="1" ht="10.199999999999999">
      <c r="B117" s="207"/>
      <c r="C117" s="208"/>
      <c r="D117" s="188" t="s">
        <v>210</v>
      </c>
      <c r="E117" s="209" t="s">
        <v>31</v>
      </c>
      <c r="F117" s="210" t="s">
        <v>739</v>
      </c>
      <c r="G117" s="208"/>
      <c r="H117" s="209" t="s">
        <v>31</v>
      </c>
      <c r="I117" s="211"/>
      <c r="J117" s="208"/>
      <c r="K117" s="208"/>
      <c r="L117" s="212"/>
      <c r="M117" s="213"/>
      <c r="N117" s="214"/>
      <c r="O117" s="214"/>
      <c r="P117" s="214"/>
      <c r="Q117" s="214"/>
      <c r="R117" s="214"/>
      <c r="S117" s="214"/>
      <c r="T117" s="215"/>
      <c r="AT117" s="216" t="s">
        <v>210</v>
      </c>
      <c r="AU117" s="216" t="s">
        <v>85</v>
      </c>
      <c r="AV117" s="13" t="s">
        <v>83</v>
      </c>
      <c r="AW117" s="13" t="s">
        <v>38</v>
      </c>
      <c r="AX117" s="13" t="s">
        <v>76</v>
      </c>
      <c r="AY117" s="216" t="s">
        <v>152</v>
      </c>
    </row>
    <row r="118" spans="1:65" s="14" customFormat="1" ht="10.199999999999999">
      <c r="B118" s="217"/>
      <c r="C118" s="218"/>
      <c r="D118" s="188" t="s">
        <v>210</v>
      </c>
      <c r="E118" s="219" t="s">
        <v>31</v>
      </c>
      <c r="F118" s="220" t="s">
        <v>748</v>
      </c>
      <c r="G118" s="218"/>
      <c r="H118" s="221">
        <v>166.268</v>
      </c>
      <c r="I118" s="222"/>
      <c r="J118" s="218"/>
      <c r="K118" s="218"/>
      <c r="L118" s="223"/>
      <c r="M118" s="224"/>
      <c r="N118" s="225"/>
      <c r="O118" s="225"/>
      <c r="P118" s="225"/>
      <c r="Q118" s="225"/>
      <c r="R118" s="225"/>
      <c r="S118" s="225"/>
      <c r="T118" s="226"/>
      <c r="AT118" s="227" t="s">
        <v>210</v>
      </c>
      <c r="AU118" s="227" t="s">
        <v>85</v>
      </c>
      <c r="AV118" s="14" t="s">
        <v>85</v>
      </c>
      <c r="AW118" s="14" t="s">
        <v>38</v>
      </c>
      <c r="AX118" s="14" t="s">
        <v>76</v>
      </c>
      <c r="AY118" s="227" t="s">
        <v>152</v>
      </c>
    </row>
    <row r="119" spans="1:65" s="14" customFormat="1" ht="10.199999999999999">
      <c r="B119" s="217"/>
      <c r="C119" s="218"/>
      <c r="D119" s="188" t="s">
        <v>210</v>
      </c>
      <c r="E119" s="219" t="s">
        <v>31</v>
      </c>
      <c r="F119" s="220" t="s">
        <v>749</v>
      </c>
      <c r="G119" s="218"/>
      <c r="H119" s="221">
        <v>86.748999999999995</v>
      </c>
      <c r="I119" s="222"/>
      <c r="J119" s="218"/>
      <c r="K119" s="218"/>
      <c r="L119" s="223"/>
      <c r="M119" s="224"/>
      <c r="N119" s="225"/>
      <c r="O119" s="225"/>
      <c r="P119" s="225"/>
      <c r="Q119" s="225"/>
      <c r="R119" s="225"/>
      <c r="S119" s="225"/>
      <c r="T119" s="226"/>
      <c r="AT119" s="227" t="s">
        <v>210</v>
      </c>
      <c r="AU119" s="227" t="s">
        <v>85</v>
      </c>
      <c r="AV119" s="14" t="s">
        <v>85</v>
      </c>
      <c r="AW119" s="14" t="s">
        <v>38</v>
      </c>
      <c r="AX119" s="14" t="s">
        <v>76</v>
      </c>
      <c r="AY119" s="227" t="s">
        <v>152</v>
      </c>
    </row>
    <row r="120" spans="1:65" s="14" customFormat="1" ht="10.199999999999999">
      <c r="B120" s="217"/>
      <c r="C120" s="218"/>
      <c r="D120" s="188" t="s">
        <v>210</v>
      </c>
      <c r="E120" s="219" t="s">
        <v>31</v>
      </c>
      <c r="F120" s="220" t="s">
        <v>750</v>
      </c>
      <c r="G120" s="218"/>
      <c r="H120" s="221">
        <v>8.5169999999999995</v>
      </c>
      <c r="I120" s="222"/>
      <c r="J120" s="218"/>
      <c r="K120" s="218"/>
      <c r="L120" s="223"/>
      <c r="M120" s="224"/>
      <c r="N120" s="225"/>
      <c r="O120" s="225"/>
      <c r="P120" s="225"/>
      <c r="Q120" s="225"/>
      <c r="R120" s="225"/>
      <c r="S120" s="225"/>
      <c r="T120" s="226"/>
      <c r="AT120" s="227" t="s">
        <v>210</v>
      </c>
      <c r="AU120" s="227" t="s">
        <v>85</v>
      </c>
      <c r="AV120" s="14" t="s">
        <v>85</v>
      </c>
      <c r="AW120" s="14" t="s">
        <v>38</v>
      </c>
      <c r="AX120" s="14" t="s">
        <v>76</v>
      </c>
      <c r="AY120" s="227" t="s">
        <v>152</v>
      </c>
    </row>
    <row r="121" spans="1:65" s="14" customFormat="1" ht="10.199999999999999">
      <c r="B121" s="217"/>
      <c r="C121" s="218"/>
      <c r="D121" s="188" t="s">
        <v>210</v>
      </c>
      <c r="E121" s="219" t="s">
        <v>31</v>
      </c>
      <c r="F121" s="220" t="s">
        <v>751</v>
      </c>
      <c r="G121" s="218"/>
      <c r="H121" s="221">
        <v>19.95</v>
      </c>
      <c r="I121" s="222"/>
      <c r="J121" s="218"/>
      <c r="K121" s="218"/>
      <c r="L121" s="223"/>
      <c r="M121" s="224"/>
      <c r="N121" s="225"/>
      <c r="O121" s="225"/>
      <c r="P121" s="225"/>
      <c r="Q121" s="225"/>
      <c r="R121" s="225"/>
      <c r="S121" s="225"/>
      <c r="T121" s="226"/>
      <c r="AT121" s="227" t="s">
        <v>210</v>
      </c>
      <c r="AU121" s="227" t="s">
        <v>85</v>
      </c>
      <c r="AV121" s="14" t="s">
        <v>85</v>
      </c>
      <c r="AW121" s="14" t="s">
        <v>38</v>
      </c>
      <c r="AX121" s="14" t="s">
        <v>76</v>
      </c>
      <c r="AY121" s="227" t="s">
        <v>152</v>
      </c>
    </row>
    <row r="122" spans="1:65" s="14" customFormat="1" ht="10.199999999999999">
      <c r="B122" s="217"/>
      <c r="C122" s="218"/>
      <c r="D122" s="188" t="s">
        <v>210</v>
      </c>
      <c r="E122" s="219" t="s">
        <v>31</v>
      </c>
      <c r="F122" s="220" t="s">
        <v>752</v>
      </c>
      <c r="G122" s="218"/>
      <c r="H122" s="221">
        <v>8.1229999999999993</v>
      </c>
      <c r="I122" s="222"/>
      <c r="J122" s="218"/>
      <c r="K122" s="218"/>
      <c r="L122" s="223"/>
      <c r="M122" s="224"/>
      <c r="N122" s="225"/>
      <c r="O122" s="225"/>
      <c r="P122" s="225"/>
      <c r="Q122" s="225"/>
      <c r="R122" s="225"/>
      <c r="S122" s="225"/>
      <c r="T122" s="226"/>
      <c r="AT122" s="227" t="s">
        <v>210</v>
      </c>
      <c r="AU122" s="227" t="s">
        <v>85</v>
      </c>
      <c r="AV122" s="14" t="s">
        <v>85</v>
      </c>
      <c r="AW122" s="14" t="s">
        <v>38</v>
      </c>
      <c r="AX122" s="14" t="s">
        <v>76</v>
      </c>
      <c r="AY122" s="227" t="s">
        <v>152</v>
      </c>
    </row>
    <row r="123" spans="1:65" s="15" customFormat="1" ht="10.199999999999999">
      <c r="B123" s="228"/>
      <c r="C123" s="229"/>
      <c r="D123" s="188" t="s">
        <v>210</v>
      </c>
      <c r="E123" s="230" t="s">
        <v>652</v>
      </c>
      <c r="F123" s="231" t="s">
        <v>223</v>
      </c>
      <c r="G123" s="229"/>
      <c r="H123" s="232">
        <v>289.60699999999997</v>
      </c>
      <c r="I123" s="233"/>
      <c r="J123" s="229"/>
      <c r="K123" s="229"/>
      <c r="L123" s="234"/>
      <c r="M123" s="235"/>
      <c r="N123" s="236"/>
      <c r="O123" s="236"/>
      <c r="P123" s="236"/>
      <c r="Q123" s="236"/>
      <c r="R123" s="236"/>
      <c r="S123" s="236"/>
      <c r="T123" s="237"/>
      <c r="AT123" s="238" t="s">
        <v>210</v>
      </c>
      <c r="AU123" s="238" t="s">
        <v>85</v>
      </c>
      <c r="AV123" s="15" t="s">
        <v>157</v>
      </c>
      <c r="AW123" s="15" t="s">
        <v>38</v>
      </c>
      <c r="AX123" s="15" t="s">
        <v>83</v>
      </c>
      <c r="AY123" s="238" t="s">
        <v>152</v>
      </c>
    </row>
    <row r="124" spans="1:65" s="2" customFormat="1" ht="24.15" customHeight="1">
      <c r="A124" s="38"/>
      <c r="B124" s="39"/>
      <c r="C124" s="175" t="s">
        <v>174</v>
      </c>
      <c r="D124" s="175" t="s">
        <v>153</v>
      </c>
      <c r="E124" s="176" t="s">
        <v>753</v>
      </c>
      <c r="F124" s="177" t="s">
        <v>754</v>
      </c>
      <c r="G124" s="178" t="s">
        <v>650</v>
      </c>
      <c r="H124" s="179">
        <v>4.9320000000000004</v>
      </c>
      <c r="I124" s="180"/>
      <c r="J124" s="181">
        <f>ROUND(I124*H124,2)</f>
        <v>0</v>
      </c>
      <c r="K124" s="177" t="s">
        <v>31</v>
      </c>
      <c r="L124" s="43"/>
      <c r="M124" s="182" t="s">
        <v>31</v>
      </c>
      <c r="N124" s="183" t="s">
        <v>47</v>
      </c>
      <c r="O124" s="68"/>
      <c r="P124" s="184">
        <f>O124*H124</f>
        <v>0</v>
      </c>
      <c r="Q124" s="184">
        <v>0</v>
      </c>
      <c r="R124" s="184">
        <f>Q124*H124</f>
        <v>0</v>
      </c>
      <c r="S124" s="184">
        <v>0</v>
      </c>
      <c r="T124" s="185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186" t="s">
        <v>157</v>
      </c>
      <c r="AT124" s="186" t="s">
        <v>153</v>
      </c>
      <c r="AU124" s="186" t="s">
        <v>85</v>
      </c>
      <c r="AY124" s="20" t="s">
        <v>152</v>
      </c>
      <c r="BE124" s="187">
        <f>IF(N124="základní",J124,0)</f>
        <v>0</v>
      </c>
      <c r="BF124" s="187">
        <f>IF(N124="snížená",J124,0)</f>
        <v>0</v>
      </c>
      <c r="BG124" s="187">
        <f>IF(N124="zákl. přenesená",J124,0)</f>
        <v>0</v>
      </c>
      <c r="BH124" s="187">
        <f>IF(N124="sníž. přenesená",J124,0)</f>
        <v>0</v>
      </c>
      <c r="BI124" s="187">
        <f>IF(N124="nulová",J124,0)</f>
        <v>0</v>
      </c>
      <c r="BJ124" s="20" t="s">
        <v>83</v>
      </c>
      <c r="BK124" s="187">
        <f>ROUND(I124*H124,2)</f>
        <v>0</v>
      </c>
      <c r="BL124" s="20" t="s">
        <v>157</v>
      </c>
      <c r="BM124" s="186" t="s">
        <v>755</v>
      </c>
    </row>
    <row r="125" spans="1:65" s="13" customFormat="1" ht="10.199999999999999">
      <c r="B125" s="207"/>
      <c r="C125" s="208"/>
      <c r="D125" s="188" t="s">
        <v>210</v>
      </c>
      <c r="E125" s="209" t="s">
        <v>31</v>
      </c>
      <c r="F125" s="210" t="s">
        <v>738</v>
      </c>
      <c r="G125" s="208"/>
      <c r="H125" s="209" t="s">
        <v>31</v>
      </c>
      <c r="I125" s="211"/>
      <c r="J125" s="208"/>
      <c r="K125" s="208"/>
      <c r="L125" s="212"/>
      <c r="M125" s="213"/>
      <c r="N125" s="214"/>
      <c r="O125" s="214"/>
      <c r="P125" s="214"/>
      <c r="Q125" s="214"/>
      <c r="R125" s="214"/>
      <c r="S125" s="214"/>
      <c r="T125" s="215"/>
      <c r="AT125" s="216" t="s">
        <v>210</v>
      </c>
      <c r="AU125" s="216" t="s">
        <v>85</v>
      </c>
      <c r="AV125" s="13" t="s">
        <v>83</v>
      </c>
      <c r="AW125" s="13" t="s">
        <v>38</v>
      </c>
      <c r="AX125" s="13" t="s">
        <v>76</v>
      </c>
      <c r="AY125" s="216" t="s">
        <v>152</v>
      </c>
    </row>
    <row r="126" spans="1:65" s="13" customFormat="1" ht="10.199999999999999">
      <c r="B126" s="207"/>
      <c r="C126" s="208"/>
      <c r="D126" s="188" t="s">
        <v>210</v>
      </c>
      <c r="E126" s="209" t="s">
        <v>31</v>
      </c>
      <c r="F126" s="210" t="s">
        <v>739</v>
      </c>
      <c r="G126" s="208"/>
      <c r="H126" s="209" t="s">
        <v>31</v>
      </c>
      <c r="I126" s="211"/>
      <c r="J126" s="208"/>
      <c r="K126" s="208"/>
      <c r="L126" s="212"/>
      <c r="M126" s="213"/>
      <c r="N126" s="214"/>
      <c r="O126" s="214"/>
      <c r="P126" s="214"/>
      <c r="Q126" s="214"/>
      <c r="R126" s="214"/>
      <c r="S126" s="214"/>
      <c r="T126" s="215"/>
      <c r="AT126" s="216" t="s">
        <v>210</v>
      </c>
      <c r="AU126" s="216" t="s">
        <v>85</v>
      </c>
      <c r="AV126" s="13" t="s">
        <v>83</v>
      </c>
      <c r="AW126" s="13" t="s">
        <v>38</v>
      </c>
      <c r="AX126" s="13" t="s">
        <v>76</v>
      </c>
      <c r="AY126" s="216" t="s">
        <v>152</v>
      </c>
    </row>
    <row r="127" spans="1:65" s="14" customFormat="1" ht="10.199999999999999">
      <c r="B127" s="217"/>
      <c r="C127" s="218"/>
      <c r="D127" s="188" t="s">
        <v>210</v>
      </c>
      <c r="E127" s="219" t="s">
        <v>31</v>
      </c>
      <c r="F127" s="220" t="s">
        <v>756</v>
      </c>
      <c r="G127" s="218"/>
      <c r="H127" s="221">
        <v>2.9169999999999998</v>
      </c>
      <c r="I127" s="222"/>
      <c r="J127" s="218"/>
      <c r="K127" s="218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210</v>
      </c>
      <c r="AU127" s="227" t="s">
        <v>85</v>
      </c>
      <c r="AV127" s="14" t="s">
        <v>85</v>
      </c>
      <c r="AW127" s="14" t="s">
        <v>38</v>
      </c>
      <c r="AX127" s="14" t="s">
        <v>76</v>
      </c>
      <c r="AY127" s="227" t="s">
        <v>152</v>
      </c>
    </row>
    <row r="128" spans="1:65" s="14" customFormat="1" ht="10.199999999999999">
      <c r="B128" s="217"/>
      <c r="C128" s="218"/>
      <c r="D128" s="188" t="s">
        <v>210</v>
      </c>
      <c r="E128" s="219" t="s">
        <v>31</v>
      </c>
      <c r="F128" s="220" t="s">
        <v>757</v>
      </c>
      <c r="G128" s="218"/>
      <c r="H128" s="221">
        <v>1.522</v>
      </c>
      <c r="I128" s="222"/>
      <c r="J128" s="218"/>
      <c r="K128" s="218"/>
      <c r="L128" s="223"/>
      <c r="M128" s="224"/>
      <c r="N128" s="225"/>
      <c r="O128" s="225"/>
      <c r="P128" s="225"/>
      <c r="Q128" s="225"/>
      <c r="R128" s="225"/>
      <c r="S128" s="225"/>
      <c r="T128" s="226"/>
      <c r="AT128" s="227" t="s">
        <v>210</v>
      </c>
      <c r="AU128" s="227" t="s">
        <v>85</v>
      </c>
      <c r="AV128" s="14" t="s">
        <v>85</v>
      </c>
      <c r="AW128" s="14" t="s">
        <v>38</v>
      </c>
      <c r="AX128" s="14" t="s">
        <v>76</v>
      </c>
      <c r="AY128" s="227" t="s">
        <v>152</v>
      </c>
    </row>
    <row r="129" spans="1:65" s="14" customFormat="1" ht="10.199999999999999">
      <c r="B129" s="217"/>
      <c r="C129" s="218"/>
      <c r="D129" s="188" t="s">
        <v>210</v>
      </c>
      <c r="E129" s="219" t="s">
        <v>31</v>
      </c>
      <c r="F129" s="220" t="s">
        <v>758</v>
      </c>
      <c r="G129" s="218"/>
      <c r="H129" s="221">
        <v>0.35</v>
      </c>
      <c r="I129" s="222"/>
      <c r="J129" s="218"/>
      <c r="K129" s="218"/>
      <c r="L129" s="223"/>
      <c r="M129" s="224"/>
      <c r="N129" s="225"/>
      <c r="O129" s="225"/>
      <c r="P129" s="225"/>
      <c r="Q129" s="225"/>
      <c r="R129" s="225"/>
      <c r="S129" s="225"/>
      <c r="T129" s="226"/>
      <c r="AT129" s="227" t="s">
        <v>210</v>
      </c>
      <c r="AU129" s="227" t="s">
        <v>85</v>
      </c>
      <c r="AV129" s="14" t="s">
        <v>85</v>
      </c>
      <c r="AW129" s="14" t="s">
        <v>38</v>
      </c>
      <c r="AX129" s="14" t="s">
        <v>76</v>
      </c>
      <c r="AY129" s="227" t="s">
        <v>152</v>
      </c>
    </row>
    <row r="130" spans="1:65" s="14" customFormat="1" ht="10.199999999999999">
      <c r="B130" s="217"/>
      <c r="C130" s="218"/>
      <c r="D130" s="188" t="s">
        <v>210</v>
      </c>
      <c r="E130" s="219" t="s">
        <v>31</v>
      </c>
      <c r="F130" s="220" t="s">
        <v>759</v>
      </c>
      <c r="G130" s="218"/>
      <c r="H130" s="221">
        <v>0.14299999999999999</v>
      </c>
      <c r="I130" s="222"/>
      <c r="J130" s="218"/>
      <c r="K130" s="218"/>
      <c r="L130" s="223"/>
      <c r="M130" s="224"/>
      <c r="N130" s="225"/>
      <c r="O130" s="225"/>
      <c r="P130" s="225"/>
      <c r="Q130" s="225"/>
      <c r="R130" s="225"/>
      <c r="S130" s="225"/>
      <c r="T130" s="226"/>
      <c r="AT130" s="227" t="s">
        <v>210</v>
      </c>
      <c r="AU130" s="227" t="s">
        <v>85</v>
      </c>
      <c r="AV130" s="14" t="s">
        <v>85</v>
      </c>
      <c r="AW130" s="14" t="s">
        <v>38</v>
      </c>
      <c r="AX130" s="14" t="s">
        <v>76</v>
      </c>
      <c r="AY130" s="227" t="s">
        <v>152</v>
      </c>
    </row>
    <row r="131" spans="1:65" s="15" customFormat="1" ht="10.199999999999999">
      <c r="B131" s="228"/>
      <c r="C131" s="229"/>
      <c r="D131" s="188" t="s">
        <v>210</v>
      </c>
      <c r="E131" s="230" t="s">
        <v>655</v>
      </c>
      <c r="F131" s="231" t="s">
        <v>223</v>
      </c>
      <c r="G131" s="229"/>
      <c r="H131" s="232">
        <v>4.9319999999999995</v>
      </c>
      <c r="I131" s="233"/>
      <c r="J131" s="229"/>
      <c r="K131" s="229"/>
      <c r="L131" s="234"/>
      <c r="M131" s="235"/>
      <c r="N131" s="236"/>
      <c r="O131" s="236"/>
      <c r="P131" s="236"/>
      <c r="Q131" s="236"/>
      <c r="R131" s="236"/>
      <c r="S131" s="236"/>
      <c r="T131" s="237"/>
      <c r="AT131" s="238" t="s">
        <v>210</v>
      </c>
      <c r="AU131" s="238" t="s">
        <v>85</v>
      </c>
      <c r="AV131" s="15" t="s">
        <v>157</v>
      </c>
      <c r="AW131" s="15" t="s">
        <v>38</v>
      </c>
      <c r="AX131" s="15" t="s">
        <v>83</v>
      </c>
      <c r="AY131" s="238" t="s">
        <v>152</v>
      </c>
    </row>
    <row r="132" spans="1:65" s="2" customFormat="1" ht="24.15" customHeight="1">
      <c r="A132" s="38"/>
      <c r="B132" s="39"/>
      <c r="C132" s="175" t="s">
        <v>179</v>
      </c>
      <c r="D132" s="175" t="s">
        <v>153</v>
      </c>
      <c r="E132" s="176" t="s">
        <v>760</v>
      </c>
      <c r="F132" s="177" t="s">
        <v>761</v>
      </c>
      <c r="G132" s="178" t="s">
        <v>746</v>
      </c>
      <c r="H132" s="179">
        <v>15.243</v>
      </c>
      <c r="I132" s="180"/>
      <c r="J132" s="181">
        <f>ROUND(I132*H132,2)</f>
        <v>0</v>
      </c>
      <c r="K132" s="177" t="s">
        <v>31</v>
      </c>
      <c r="L132" s="43"/>
      <c r="M132" s="182" t="s">
        <v>31</v>
      </c>
      <c r="N132" s="183" t="s">
        <v>47</v>
      </c>
      <c r="O132" s="68"/>
      <c r="P132" s="184">
        <f>O132*H132</f>
        <v>0</v>
      </c>
      <c r="Q132" s="184">
        <v>0</v>
      </c>
      <c r="R132" s="184">
        <f>Q132*H132</f>
        <v>0</v>
      </c>
      <c r="S132" s="184">
        <v>0</v>
      </c>
      <c r="T132" s="18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86" t="s">
        <v>157</v>
      </c>
      <c r="AT132" s="186" t="s">
        <v>153</v>
      </c>
      <c r="AU132" s="186" t="s">
        <v>85</v>
      </c>
      <c r="AY132" s="20" t="s">
        <v>152</v>
      </c>
      <c r="BE132" s="187">
        <f>IF(N132="základní",J132,0)</f>
        <v>0</v>
      </c>
      <c r="BF132" s="187">
        <f>IF(N132="snížená",J132,0)</f>
        <v>0</v>
      </c>
      <c r="BG132" s="187">
        <f>IF(N132="zákl. přenesená",J132,0)</f>
        <v>0</v>
      </c>
      <c r="BH132" s="187">
        <f>IF(N132="sníž. přenesená",J132,0)</f>
        <v>0</v>
      </c>
      <c r="BI132" s="187">
        <f>IF(N132="nulová",J132,0)</f>
        <v>0</v>
      </c>
      <c r="BJ132" s="20" t="s">
        <v>83</v>
      </c>
      <c r="BK132" s="187">
        <f>ROUND(I132*H132,2)</f>
        <v>0</v>
      </c>
      <c r="BL132" s="20" t="s">
        <v>157</v>
      </c>
      <c r="BM132" s="186" t="s">
        <v>762</v>
      </c>
    </row>
    <row r="133" spans="1:65" s="13" customFormat="1" ht="10.199999999999999">
      <c r="B133" s="207"/>
      <c r="C133" s="208"/>
      <c r="D133" s="188" t="s">
        <v>210</v>
      </c>
      <c r="E133" s="209" t="s">
        <v>31</v>
      </c>
      <c r="F133" s="210" t="s">
        <v>738</v>
      </c>
      <c r="G133" s="208"/>
      <c r="H133" s="209" t="s">
        <v>31</v>
      </c>
      <c r="I133" s="211"/>
      <c r="J133" s="208"/>
      <c r="K133" s="208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210</v>
      </c>
      <c r="AU133" s="216" t="s">
        <v>85</v>
      </c>
      <c r="AV133" s="13" t="s">
        <v>83</v>
      </c>
      <c r="AW133" s="13" t="s">
        <v>38</v>
      </c>
      <c r="AX133" s="13" t="s">
        <v>76</v>
      </c>
      <c r="AY133" s="216" t="s">
        <v>152</v>
      </c>
    </row>
    <row r="134" spans="1:65" s="13" customFormat="1" ht="10.199999999999999">
      <c r="B134" s="207"/>
      <c r="C134" s="208"/>
      <c r="D134" s="188" t="s">
        <v>210</v>
      </c>
      <c r="E134" s="209" t="s">
        <v>31</v>
      </c>
      <c r="F134" s="210" t="s">
        <v>739</v>
      </c>
      <c r="G134" s="208"/>
      <c r="H134" s="209" t="s">
        <v>31</v>
      </c>
      <c r="I134" s="211"/>
      <c r="J134" s="208"/>
      <c r="K134" s="208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210</v>
      </c>
      <c r="AU134" s="216" t="s">
        <v>85</v>
      </c>
      <c r="AV134" s="13" t="s">
        <v>83</v>
      </c>
      <c r="AW134" s="13" t="s">
        <v>38</v>
      </c>
      <c r="AX134" s="13" t="s">
        <v>76</v>
      </c>
      <c r="AY134" s="216" t="s">
        <v>152</v>
      </c>
    </row>
    <row r="135" spans="1:65" s="14" customFormat="1" ht="10.199999999999999">
      <c r="B135" s="217"/>
      <c r="C135" s="218"/>
      <c r="D135" s="188" t="s">
        <v>210</v>
      </c>
      <c r="E135" s="219" t="s">
        <v>31</v>
      </c>
      <c r="F135" s="220" t="s">
        <v>763</v>
      </c>
      <c r="G135" s="218"/>
      <c r="H135" s="221">
        <v>8.7509999999999994</v>
      </c>
      <c r="I135" s="222"/>
      <c r="J135" s="218"/>
      <c r="K135" s="218"/>
      <c r="L135" s="223"/>
      <c r="M135" s="224"/>
      <c r="N135" s="225"/>
      <c r="O135" s="225"/>
      <c r="P135" s="225"/>
      <c r="Q135" s="225"/>
      <c r="R135" s="225"/>
      <c r="S135" s="225"/>
      <c r="T135" s="226"/>
      <c r="AT135" s="227" t="s">
        <v>210</v>
      </c>
      <c r="AU135" s="227" t="s">
        <v>85</v>
      </c>
      <c r="AV135" s="14" t="s">
        <v>85</v>
      </c>
      <c r="AW135" s="14" t="s">
        <v>38</v>
      </c>
      <c r="AX135" s="14" t="s">
        <v>76</v>
      </c>
      <c r="AY135" s="227" t="s">
        <v>152</v>
      </c>
    </row>
    <row r="136" spans="1:65" s="14" customFormat="1" ht="10.199999999999999">
      <c r="B136" s="217"/>
      <c r="C136" s="218"/>
      <c r="D136" s="188" t="s">
        <v>210</v>
      </c>
      <c r="E136" s="219" t="s">
        <v>31</v>
      </c>
      <c r="F136" s="220" t="s">
        <v>764</v>
      </c>
      <c r="G136" s="218"/>
      <c r="H136" s="221">
        <v>4.5659999999999998</v>
      </c>
      <c r="I136" s="222"/>
      <c r="J136" s="218"/>
      <c r="K136" s="218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210</v>
      </c>
      <c r="AU136" s="227" t="s">
        <v>85</v>
      </c>
      <c r="AV136" s="14" t="s">
        <v>85</v>
      </c>
      <c r="AW136" s="14" t="s">
        <v>38</v>
      </c>
      <c r="AX136" s="14" t="s">
        <v>76</v>
      </c>
      <c r="AY136" s="227" t="s">
        <v>152</v>
      </c>
    </row>
    <row r="137" spans="1:65" s="14" customFormat="1" ht="10.199999999999999">
      <c r="B137" s="217"/>
      <c r="C137" s="218"/>
      <c r="D137" s="188" t="s">
        <v>210</v>
      </c>
      <c r="E137" s="219" t="s">
        <v>31</v>
      </c>
      <c r="F137" s="220" t="s">
        <v>765</v>
      </c>
      <c r="G137" s="218"/>
      <c r="H137" s="221">
        <v>0.44800000000000001</v>
      </c>
      <c r="I137" s="222"/>
      <c r="J137" s="218"/>
      <c r="K137" s="218"/>
      <c r="L137" s="223"/>
      <c r="M137" s="224"/>
      <c r="N137" s="225"/>
      <c r="O137" s="225"/>
      <c r="P137" s="225"/>
      <c r="Q137" s="225"/>
      <c r="R137" s="225"/>
      <c r="S137" s="225"/>
      <c r="T137" s="226"/>
      <c r="AT137" s="227" t="s">
        <v>210</v>
      </c>
      <c r="AU137" s="227" t="s">
        <v>85</v>
      </c>
      <c r="AV137" s="14" t="s">
        <v>85</v>
      </c>
      <c r="AW137" s="14" t="s">
        <v>38</v>
      </c>
      <c r="AX137" s="14" t="s">
        <v>76</v>
      </c>
      <c r="AY137" s="227" t="s">
        <v>152</v>
      </c>
    </row>
    <row r="138" spans="1:65" s="14" customFormat="1" ht="10.199999999999999">
      <c r="B138" s="217"/>
      <c r="C138" s="218"/>
      <c r="D138" s="188" t="s">
        <v>210</v>
      </c>
      <c r="E138" s="219" t="s">
        <v>31</v>
      </c>
      <c r="F138" s="220" t="s">
        <v>766</v>
      </c>
      <c r="G138" s="218"/>
      <c r="H138" s="221">
        <v>1.05</v>
      </c>
      <c r="I138" s="222"/>
      <c r="J138" s="218"/>
      <c r="K138" s="218"/>
      <c r="L138" s="223"/>
      <c r="M138" s="224"/>
      <c r="N138" s="225"/>
      <c r="O138" s="225"/>
      <c r="P138" s="225"/>
      <c r="Q138" s="225"/>
      <c r="R138" s="225"/>
      <c r="S138" s="225"/>
      <c r="T138" s="226"/>
      <c r="AT138" s="227" t="s">
        <v>210</v>
      </c>
      <c r="AU138" s="227" t="s">
        <v>85</v>
      </c>
      <c r="AV138" s="14" t="s">
        <v>85</v>
      </c>
      <c r="AW138" s="14" t="s">
        <v>38</v>
      </c>
      <c r="AX138" s="14" t="s">
        <v>76</v>
      </c>
      <c r="AY138" s="227" t="s">
        <v>152</v>
      </c>
    </row>
    <row r="139" spans="1:65" s="14" customFormat="1" ht="10.199999999999999">
      <c r="B139" s="217"/>
      <c r="C139" s="218"/>
      <c r="D139" s="188" t="s">
        <v>210</v>
      </c>
      <c r="E139" s="219" t="s">
        <v>31</v>
      </c>
      <c r="F139" s="220" t="s">
        <v>767</v>
      </c>
      <c r="G139" s="218"/>
      <c r="H139" s="221">
        <v>0.42799999999999999</v>
      </c>
      <c r="I139" s="222"/>
      <c r="J139" s="218"/>
      <c r="K139" s="218"/>
      <c r="L139" s="223"/>
      <c r="M139" s="224"/>
      <c r="N139" s="225"/>
      <c r="O139" s="225"/>
      <c r="P139" s="225"/>
      <c r="Q139" s="225"/>
      <c r="R139" s="225"/>
      <c r="S139" s="225"/>
      <c r="T139" s="226"/>
      <c r="AT139" s="227" t="s">
        <v>210</v>
      </c>
      <c r="AU139" s="227" t="s">
        <v>85</v>
      </c>
      <c r="AV139" s="14" t="s">
        <v>85</v>
      </c>
      <c r="AW139" s="14" t="s">
        <v>38</v>
      </c>
      <c r="AX139" s="14" t="s">
        <v>76</v>
      </c>
      <c r="AY139" s="227" t="s">
        <v>152</v>
      </c>
    </row>
    <row r="140" spans="1:65" s="15" customFormat="1" ht="10.199999999999999">
      <c r="B140" s="228"/>
      <c r="C140" s="229"/>
      <c r="D140" s="188" t="s">
        <v>210</v>
      </c>
      <c r="E140" s="230" t="s">
        <v>658</v>
      </c>
      <c r="F140" s="231" t="s">
        <v>223</v>
      </c>
      <c r="G140" s="229"/>
      <c r="H140" s="232">
        <v>15.243000000000002</v>
      </c>
      <c r="I140" s="233"/>
      <c r="J140" s="229"/>
      <c r="K140" s="229"/>
      <c r="L140" s="234"/>
      <c r="M140" s="235"/>
      <c r="N140" s="236"/>
      <c r="O140" s="236"/>
      <c r="P140" s="236"/>
      <c r="Q140" s="236"/>
      <c r="R140" s="236"/>
      <c r="S140" s="236"/>
      <c r="T140" s="237"/>
      <c r="AT140" s="238" t="s">
        <v>210</v>
      </c>
      <c r="AU140" s="238" t="s">
        <v>85</v>
      </c>
      <c r="AV140" s="15" t="s">
        <v>157</v>
      </c>
      <c r="AW140" s="15" t="s">
        <v>38</v>
      </c>
      <c r="AX140" s="15" t="s">
        <v>83</v>
      </c>
      <c r="AY140" s="238" t="s">
        <v>152</v>
      </c>
    </row>
    <row r="141" spans="1:65" s="2" customFormat="1" ht="16.5" customHeight="1">
      <c r="A141" s="38"/>
      <c r="B141" s="39"/>
      <c r="C141" s="175" t="s">
        <v>184</v>
      </c>
      <c r="D141" s="175" t="s">
        <v>153</v>
      </c>
      <c r="E141" s="176" t="s">
        <v>768</v>
      </c>
      <c r="F141" s="177" t="s">
        <v>769</v>
      </c>
      <c r="G141" s="178" t="s">
        <v>700</v>
      </c>
      <c r="H141" s="179">
        <v>357.1</v>
      </c>
      <c r="I141" s="180"/>
      <c r="J141" s="181">
        <f>ROUND(I141*H141,2)</f>
        <v>0</v>
      </c>
      <c r="K141" s="177" t="s">
        <v>31</v>
      </c>
      <c r="L141" s="43"/>
      <c r="M141" s="182" t="s">
        <v>31</v>
      </c>
      <c r="N141" s="183" t="s">
        <v>47</v>
      </c>
      <c r="O141" s="68"/>
      <c r="P141" s="184">
        <f>O141*H141</f>
        <v>0</v>
      </c>
      <c r="Q141" s="184">
        <v>6.2100000000000002E-3</v>
      </c>
      <c r="R141" s="184">
        <f>Q141*H141</f>
        <v>2.2175910000000001</v>
      </c>
      <c r="S141" s="184">
        <v>0</v>
      </c>
      <c r="T141" s="185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86" t="s">
        <v>157</v>
      </c>
      <c r="AT141" s="186" t="s">
        <v>153</v>
      </c>
      <c r="AU141" s="186" t="s">
        <v>85</v>
      </c>
      <c r="AY141" s="20" t="s">
        <v>152</v>
      </c>
      <c r="BE141" s="187">
        <f>IF(N141="základní",J141,0)</f>
        <v>0</v>
      </c>
      <c r="BF141" s="187">
        <f>IF(N141="snížená",J141,0)</f>
        <v>0</v>
      </c>
      <c r="BG141" s="187">
        <f>IF(N141="zákl. přenesená",J141,0)</f>
        <v>0</v>
      </c>
      <c r="BH141" s="187">
        <f>IF(N141="sníž. přenesená",J141,0)</f>
        <v>0</v>
      </c>
      <c r="BI141" s="187">
        <f>IF(N141="nulová",J141,0)</f>
        <v>0</v>
      </c>
      <c r="BJ141" s="20" t="s">
        <v>83</v>
      </c>
      <c r="BK141" s="187">
        <f>ROUND(I141*H141,2)</f>
        <v>0</v>
      </c>
      <c r="BL141" s="20" t="s">
        <v>157</v>
      </c>
      <c r="BM141" s="186" t="s">
        <v>770</v>
      </c>
    </row>
    <row r="142" spans="1:65" s="13" customFormat="1" ht="10.199999999999999">
      <c r="B142" s="207"/>
      <c r="C142" s="208"/>
      <c r="D142" s="188" t="s">
        <v>210</v>
      </c>
      <c r="E142" s="209" t="s">
        <v>31</v>
      </c>
      <c r="F142" s="210" t="s">
        <v>771</v>
      </c>
      <c r="G142" s="208"/>
      <c r="H142" s="209" t="s">
        <v>31</v>
      </c>
      <c r="I142" s="211"/>
      <c r="J142" s="208"/>
      <c r="K142" s="208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210</v>
      </c>
      <c r="AU142" s="216" t="s">
        <v>85</v>
      </c>
      <c r="AV142" s="13" t="s">
        <v>83</v>
      </c>
      <c r="AW142" s="13" t="s">
        <v>38</v>
      </c>
      <c r="AX142" s="13" t="s">
        <v>76</v>
      </c>
      <c r="AY142" s="216" t="s">
        <v>152</v>
      </c>
    </row>
    <row r="143" spans="1:65" s="14" customFormat="1" ht="10.199999999999999">
      <c r="B143" s="217"/>
      <c r="C143" s="218"/>
      <c r="D143" s="188" t="s">
        <v>210</v>
      </c>
      <c r="E143" s="219" t="s">
        <v>31</v>
      </c>
      <c r="F143" s="220" t="s">
        <v>772</v>
      </c>
      <c r="G143" s="218"/>
      <c r="H143" s="221">
        <v>306.89999999999998</v>
      </c>
      <c r="I143" s="222"/>
      <c r="J143" s="218"/>
      <c r="K143" s="218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210</v>
      </c>
      <c r="AU143" s="227" t="s">
        <v>85</v>
      </c>
      <c r="AV143" s="14" t="s">
        <v>85</v>
      </c>
      <c r="AW143" s="14" t="s">
        <v>38</v>
      </c>
      <c r="AX143" s="14" t="s">
        <v>76</v>
      </c>
      <c r="AY143" s="227" t="s">
        <v>152</v>
      </c>
    </row>
    <row r="144" spans="1:65" s="14" customFormat="1" ht="10.199999999999999">
      <c r="B144" s="217"/>
      <c r="C144" s="218"/>
      <c r="D144" s="188" t="s">
        <v>210</v>
      </c>
      <c r="E144" s="219" t="s">
        <v>31</v>
      </c>
      <c r="F144" s="220" t="s">
        <v>773</v>
      </c>
      <c r="G144" s="218"/>
      <c r="H144" s="221">
        <v>34</v>
      </c>
      <c r="I144" s="222"/>
      <c r="J144" s="218"/>
      <c r="K144" s="218"/>
      <c r="L144" s="223"/>
      <c r="M144" s="224"/>
      <c r="N144" s="225"/>
      <c r="O144" s="225"/>
      <c r="P144" s="225"/>
      <c r="Q144" s="225"/>
      <c r="R144" s="225"/>
      <c r="S144" s="225"/>
      <c r="T144" s="226"/>
      <c r="AT144" s="227" t="s">
        <v>210</v>
      </c>
      <c r="AU144" s="227" t="s">
        <v>85</v>
      </c>
      <c r="AV144" s="14" t="s">
        <v>85</v>
      </c>
      <c r="AW144" s="14" t="s">
        <v>38</v>
      </c>
      <c r="AX144" s="14" t="s">
        <v>76</v>
      </c>
      <c r="AY144" s="227" t="s">
        <v>152</v>
      </c>
    </row>
    <row r="145" spans="1:65" s="14" customFormat="1" ht="10.199999999999999">
      <c r="B145" s="217"/>
      <c r="C145" s="218"/>
      <c r="D145" s="188" t="s">
        <v>210</v>
      </c>
      <c r="E145" s="219" t="s">
        <v>31</v>
      </c>
      <c r="F145" s="220" t="s">
        <v>774</v>
      </c>
      <c r="G145" s="218"/>
      <c r="H145" s="221">
        <v>16.2</v>
      </c>
      <c r="I145" s="222"/>
      <c r="J145" s="218"/>
      <c r="K145" s="218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210</v>
      </c>
      <c r="AU145" s="227" t="s">
        <v>85</v>
      </c>
      <c r="AV145" s="14" t="s">
        <v>85</v>
      </c>
      <c r="AW145" s="14" t="s">
        <v>38</v>
      </c>
      <c r="AX145" s="14" t="s">
        <v>76</v>
      </c>
      <c r="AY145" s="227" t="s">
        <v>152</v>
      </c>
    </row>
    <row r="146" spans="1:65" s="15" customFormat="1" ht="10.199999999999999">
      <c r="B146" s="228"/>
      <c r="C146" s="229"/>
      <c r="D146" s="188" t="s">
        <v>210</v>
      </c>
      <c r="E146" s="230" t="s">
        <v>699</v>
      </c>
      <c r="F146" s="231" t="s">
        <v>223</v>
      </c>
      <c r="G146" s="229"/>
      <c r="H146" s="232">
        <v>357.09999999999997</v>
      </c>
      <c r="I146" s="233"/>
      <c r="J146" s="229"/>
      <c r="K146" s="229"/>
      <c r="L146" s="234"/>
      <c r="M146" s="235"/>
      <c r="N146" s="236"/>
      <c r="O146" s="236"/>
      <c r="P146" s="236"/>
      <c r="Q146" s="236"/>
      <c r="R146" s="236"/>
      <c r="S146" s="236"/>
      <c r="T146" s="237"/>
      <c r="AT146" s="238" t="s">
        <v>210</v>
      </c>
      <c r="AU146" s="238" t="s">
        <v>85</v>
      </c>
      <c r="AV146" s="15" t="s">
        <v>157</v>
      </c>
      <c r="AW146" s="15" t="s">
        <v>38</v>
      </c>
      <c r="AX146" s="15" t="s">
        <v>83</v>
      </c>
      <c r="AY146" s="238" t="s">
        <v>152</v>
      </c>
    </row>
    <row r="147" spans="1:65" s="2" customFormat="1" ht="16.5" customHeight="1">
      <c r="A147" s="38"/>
      <c r="B147" s="39"/>
      <c r="C147" s="175" t="s">
        <v>189</v>
      </c>
      <c r="D147" s="175" t="s">
        <v>153</v>
      </c>
      <c r="E147" s="176" t="s">
        <v>775</v>
      </c>
      <c r="F147" s="177" t="s">
        <v>776</v>
      </c>
      <c r="G147" s="178" t="s">
        <v>700</v>
      </c>
      <c r="H147" s="179">
        <v>443.18099999999998</v>
      </c>
      <c r="I147" s="180"/>
      <c r="J147" s="181">
        <f>ROUND(I147*H147,2)</f>
        <v>0</v>
      </c>
      <c r="K147" s="177" t="s">
        <v>31</v>
      </c>
      <c r="L147" s="43"/>
      <c r="M147" s="182" t="s">
        <v>31</v>
      </c>
      <c r="N147" s="183" t="s">
        <v>47</v>
      </c>
      <c r="O147" s="68"/>
      <c r="P147" s="184">
        <f>O147*H147</f>
        <v>0</v>
      </c>
      <c r="Q147" s="184">
        <v>6.2199999999999998E-3</v>
      </c>
      <c r="R147" s="184">
        <f>Q147*H147</f>
        <v>2.7565858199999997</v>
      </c>
      <c r="S147" s="184">
        <v>0</v>
      </c>
      <c r="T147" s="185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86" t="s">
        <v>157</v>
      </c>
      <c r="AT147" s="186" t="s">
        <v>153</v>
      </c>
      <c r="AU147" s="186" t="s">
        <v>85</v>
      </c>
      <c r="AY147" s="20" t="s">
        <v>152</v>
      </c>
      <c r="BE147" s="187">
        <f>IF(N147="základní",J147,0)</f>
        <v>0</v>
      </c>
      <c r="BF147" s="187">
        <f>IF(N147="snížená",J147,0)</f>
        <v>0</v>
      </c>
      <c r="BG147" s="187">
        <f>IF(N147="zákl. přenesená",J147,0)</f>
        <v>0</v>
      </c>
      <c r="BH147" s="187">
        <f>IF(N147="sníž. přenesená",J147,0)</f>
        <v>0</v>
      </c>
      <c r="BI147" s="187">
        <f>IF(N147="nulová",J147,0)</f>
        <v>0</v>
      </c>
      <c r="BJ147" s="20" t="s">
        <v>83</v>
      </c>
      <c r="BK147" s="187">
        <f>ROUND(I147*H147,2)</f>
        <v>0</v>
      </c>
      <c r="BL147" s="20" t="s">
        <v>157</v>
      </c>
      <c r="BM147" s="186" t="s">
        <v>777</v>
      </c>
    </row>
    <row r="148" spans="1:65" s="13" customFormat="1" ht="10.199999999999999">
      <c r="B148" s="207"/>
      <c r="C148" s="208"/>
      <c r="D148" s="188" t="s">
        <v>210</v>
      </c>
      <c r="E148" s="209" t="s">
        <v>31</v>
      </c>
      <c r="F148" s="210" t="s">
        <v>778</v>
      </c>
      <c r="G148" s="208"/>
      <c r="H148" s="209" t="s">
        <v>31</v>
      </c>
      <c r="I148" s="211"/>
      <c r="J148" s="208"/>
      <c r="K148" s="208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210</v>
      </c>
      <c r="AU148" s="216" t="s">
        <v>85</v>
      </c>
      <c r="AV148" s="13" t="s">
        <v>83</v>
      </c>
      <c r="AW148" s="13" t="s">
        <v>38</v>
      </c>
      <c r="AX148" s="13" t="s">
        <v>76</v>
      </c>
      <c r="AY148" s="216" t="s">
        <v>152</v>
      </c>
    </row>
    <row r="149" spans="1:65" s="14" customFormat="1" ht="10.199999999999999">
      <c r="B149" s="217"/>
      <c r="C149" s="218"/>
      <c r="D149" s="188" t="s">
        <v>210</v>
      </c>
      <c r="E149" s="219" t="s">
        <v>702</v>
      </c>
      <c r="F149" s="220" t="s">
        <v>779</v>
      </c>
      <c r="G149" s="218"/>
      <c r="H149" s="221">
        <v>443.18099999999998</v>
      </c>
      <c r="I149" s="222"/>
      <c r="J149" s="218"/>
      <c r="K149" s="218"/>
      <c r="L149" s="223"/>
      <c r="M149" s="224"/>
      <c r="N149" s="225"/>
      <c r="O149" s="225"/>
      <c r="P149" s="225"/>
      <c r="Q149" s="225"/>
      <c r="R149" s="225"/>
      <c r="S149" s="225"/>
      <c r="T149" s="226"/>
      <c r="AT149" s="227" t="s">
        <v>210</v>
      </c>
      <c r="AU149" s="227" t="s">
        <v>85</v>
      </c>
      <c r="AV149" s="14" t="s">
        <v>85</v>
      </c>
      <c r="AW149" s="14" t="s">
        <v>38</v>
      </c>
      <c r="AX149" s="14" t="s">
        <v>83</v>
      </c>
      <c r="AY149" s="227" t="s">
        <v>152</v>
      </c>
    </row>
    <row r="150" spans="1:65" s="2" customFormat="1" ht="24.15" customHeight="1">
      <c r="A150" s="38"/>
      <c r="B150" s="39"/>
      <c r="C150" s="175" t="s">
        <v>259</v>
      </c>
      <c r="D150" s="175" t="s">
        <v>153</v>
      </c>
      <c r="E150" s="176" t="s">
        <v>780</v>
      </c>
      <c r="F150" s="177" t="s">
        <v>781</v>
      </c>
      <c r="G150" s="178" t="s">
        <v>700</v>
      </c>
      <c r="H150" s="179">
        <v>357.1</v>
      </c>
      <c r="I150" s="180"/>
      <c r="J150" s="181">
        <f>ROUND(I150*H150,2)</f>
        <v>0</v>
      </c>
      <c r="K150" s="177" t="s">
        <v>31</v>
      </c>
      <c r="L150" s="43"/>
      <c r="M150" s="182" t="s">
        <v>31</v>
      </c>
      <c r="N150" s="183" t="s">
        <v>47</v>
      </c>
      <c r="O150" s="68"/>
      <c r="P150" s="184">
        <f>O150*H150</f>
        <v>0</v>
      </c>
      <c r="Q150" s="184">
        <v>0</v>
      </c>
      <c r="R150" s="184">
        <f>Q150*H150</f>
        <v>0</v>
      </c>
      <c r="S150" s="184">
        <v>0</v>
      </c>
      <c r="T150" s="18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86" t="s">
        <v>157</v>
      </c>
      <c r="AT150" s="186" t="s">
        <v>153</v>
      </c>
      <c r="AU150" s="186" t="s">
        <v>85</v>
      </c>
      <c r="AY150" s="20" t="s">
        <v>152</v>
      </c>
      <c r="BE150" s="187">
        <f>IF(N150="základní",J150,0)</f>
        <v>0</v>
      </c>
      <c r="BF150" s="187">
        <f>IF(N150="snížená",J150,0)</f>
        <v>0</v>
      </c>
      <c r="BG150" s="187">
        <f>IF(N150="zákl. přenesená",J150,0)</f>
        <v>0</v>
      </c>
      <c r="BH150" s="187">
        <f>IF(N150="sníž. přenesená",J150,0)</f>
        <v>0</v>
      </c>
      <c r="BI150" s="187">
        <f>IF(N150="nulová",J150,0)</f>
        <v>0</v>
      </c>
      <c r="BJ150" s="20" t="s">
        <v>83</v>
      </c>
      <c r="BK150" s="187">
        <f>ROUND(I150*H150,2)</f>
        <v>0</v>
      </c>
      <c r="BL150" s="20" t="s">
        <v>157</v>
      </c>
      <c r="BM150" s="186" t="s">
        <v>782</v>
      </c>
    </row>
    <row r="151" spans="1:65" s="14" customFormat="1" ht="10.199999999999999">
      <c r="B151" s="217"/>
      <c r="C151" s="218"/>
      <c r="D151" s="188" t="s">
        <v>210</v>
      </c>
      <c r="E151" s="219" t="s">
        <v>31</v>
      </c>
      <c r="F151" s="220" t="s">
        <v>699</v>
      </c>
      <c r="G151" s="218"/>
      <c r="H151" s="221">
        <v>357.1</v>
      </c>
      <c r="I151" s="222"/>
      <c r="J151" s="218"/>
      <c r="K151" s="218"/>
      <c r="L151" s="223"/>
      <c r="M151" s="224"/>
      <c r="N151" s="225"/>
      <c r="O151" s="225"/>
      <c r="P151" s="225"/>
      <c r="Q151" s="225"/>
      <c r="R151" s="225"/>
      <c r="S151" s="225"/>
      <c r="T151" s="226"/>
      <c r="AT151" s="227" t="s">
        <v>210</v>
      </c>
      <c r="AU151" s="227" t="s">
        <v>85</v>
      </c>
      <c r="AV151" s="14" t="s">
        <v>85</v>
      </c>
      <c r="AW151" s="14" t="s">
        <v>38</v>
      </c>
      <c r="AX151" s="14" t="s">
        <v>83</v>
      </c>
      <c r="AY151" s="227" t="s">
        <v>152</v>
      </c>
    </row>
    <row r="152" spans="1:65" s="2" customFormat="1" ht="24.15" customHeight="1">
      <c r="A152" s="38"/>
      <c r="B152" s="39"/>
      <c r="C152" s="175" t="s">
        <v>265</v>
      </c>
      <c r="D152" s="175" t="s">
        <v>153</v>
      </c>
      <c r="E152" s="176" t="s">
        <v>783</v>
      </c>
      <c r="F152" s="177" t="s">
        <v>784</v>
      </c>
      <c r="G152" s="178" t="s">
        <v>700</v>
      </c>
      <c r="H152" s="179">
        <v>443.18099999999998</v>
      </c>
      <c r="I152" s="180"/>
      <c r="J152" s="181">
        <f>ROUND(I152*H152,2)</f>
        <v>0</v>
      </c>
      <c r="K152" s="177" t="s">
        <v>31</v>
      </c>
      <c r="L152" s="43"/>
      <c r="M152" s="182" t="s">
        <v>31</v>
      </c>
      <c r="N152" s="183" t="s">
        <v>47</v>
      </c>
      <c r="O152" s="68"/>
      <c r="P152" s="184">
        <f>O152*H152</f>
        <v>0</v>
      </c>
      <c r="Q152" s="184">
        <v>0</v>
      </c>
      <c r="R152" s="184">
        <f>Q152*H152</f>
        <v>0</v>
      </c>
      <c r="S152" s="184">
        <v>0</v>
      </c>
      <c r="T152" s="185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86" t="s">
        <v>157</v>
      </c>
      <c r="AT152" s="186" t="s">
        <v>153</v>
      </c>
      <c r="AU152" s="186" t="s">
        <v>85</v>
      </c>
      <c r="AY152" s="20" t="s">
        <v>152</v>
      </c>
      <c r="BE152" s="187">
        <f>IF(N152="základní",J152,0)</f>
        <v>0</v>
      </c>
      <c r="BF152" s="187">
        <f>IF(N152="snížená",J152,0)</f>
        <v>0</v>
      </c>
      <c r="BG152" s="187">
        <f>IF(N152="zákl. přenesená",J152,0)</f>
        <v>0</v>
      </c>
      <c r="BH152" s="187">
        <f>IF(N152="sníž. přenesená",J152,0)</f>
        <v>0</v>
      </c>
      <c r="BI152" s="187">
        <f>IF(N152="nulová",J152,0)</f>
        <v>0</v>
      </c>
      <c r="BJ152" s="20" t="s">
        <v>83</v>
      </c>
      <c r="BK152" s="187">
        <f>ROUND(I152*H152,2)</f>
        <v>0</v>
      </c>
      <c r="BL152" s="20" t="s">
        <v>157</v>
      </c>
      <c r="BM152" s="186" t="s">
        <v>785</v>
      </c>
    </row>
    <row r="153" spans="1:65" s="14" customFormat="1" ht="10.199999999999999">
      <c r="B153" s="217"/>
      <c r="C153" s="218"/>
      <c r="D153" s="188" t="s">
        <v>210</v>
      </c>
      <c r="E153" s="219" t="s">
        <v>31</v>
      </c>
      <c r="F153" s="220" t="s">
        <v>702</v>
      </c>
      <c r="G153" s="218"/>
      <c r="H153" s="221">
        <v>443.18099999999998</v>
      </c>
      <c r="I153" s="222"/>
      <c r="J153" s="218"/>
      <c r="K153" s="218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210</v>
      </c>
      <c r="AU153" s="227" t="s">
        <v>85</v>
      </c>
      <c r="AV153" s="14" t="s">
        <v>85</v>
      </c>
      <c r="AW153" s="14" t="s">
        <v>38</v>
      </c>
      <c r="AX153" s="14" t="s">
        <v>83</v>
      </c>
      <c r="AY153" s="227" t="s">
        <v>152</v>
      </c>
    </row>
    <row r="154" spans="1:65" s="2" customFormat="1" ht="37.799999999999997" customHeight="1">
      <c r="A154" s="38"/>
      <c r="B154" s="39"/>
      <c r="C154" s="175" t="s">
        <v>269</v>
      </c>
      <c r="D154" s="175" t="s">
        <v>153</v>
      </c>
      <c r="E154" s="176" t="s">
        <v>786</v>
      </c>
      <c r="F154" s="177" t="s">
        <v>787</v>
      </c>
      <c r="G154" s="178" t="s">
        <v>650</v>
      </c>
      <c r="H154" s="179">
        <v>721.32</v>
      </c>
      <c r="I154" s="180"/>
      <c r="J154" s="181">
        <f>ROUND(I154*H154,2)</f>
        <v>0</v>
      </c>
      <c r="K154" s="177" t="s">
        <v>31</v>
      </c>
      <c r="L154" s="43"/>
      <c r="M154" s="182" t="s">
        <v>31</v>
      </c>
      <c r="N154" s="183" t="s">
        <v>47</v>
      </c>
      <c r="O154" s="68"/>
      <c r="P154" s="184">
        <f>O154*H154</f>
        <v>0</v>
      </c>
      <c r="Q154" s="184">
        <v>0</v>
      </c>
      <c r="R154" s="184">
        <f>Q154*H154</f>
        <v>0</v>
      </c>
      <c r="S154" s="184">
        <v>0</v>
      </c>
      <c r="T154" s="185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86" t="s">
        <v>157</v>
      </c>
      <c r="AT154" s="186" t="s">
        <v>153</v>
      </c>
      <c r="AU154" s="186" t="s">
        <v>85</v>
      </c>
      <c r="AY154" s="20" t="s">
        <v>152</v>
      </c>
      <c r="BE154" s="187">
        <f>IF(N154="základní",J154,0)</f>
        <v>0</v>
      </c>
      <c r="BF154" s="187">
        <f>IF(N154="snížená",J154,0)</f>
        <v>0</v>
      </c>
      <c r="BG154" s="187">
        <f>IF(N154="zákl. přenesená",J154,0)</f>
        <v>0</v>
      </c>
      <c r="BH154" s="187">
        <f>IF(N154="sníž. přenesená",J154,0)</f>
        <v>0</v>
      </c>
      <c r="BI154" s="187">
        <f>IF(N154="nulová",J154,0)</f>
        <v>0</v>
      </c>
      <c r="BJ154" s="20" t="s">
        <v>83</v>
      </c>
      <c r="BK154" s="187">
        <f>ROUND(I154*H154,2)</f>
        <v>0</v>
      </c>
      <c r="BL154" s="20" t="s">
        <v>157</v>
      </c>
      <c r="BM154" s="186" t="s">
        <v>788</v>
      </c>
    </row>
    <row r="155" spans="1:65" s="13" customFormat="1" ht="10.199999999999999">
      <c r="B155" s="207"/>
      <c r="C155" s="208"/>
      <c r="D155" s="188" t="s">
        <v>210</v>
      </c>
      <c r="E155" s="209" t="s">
        <v>31</v>
      </c>
      <c r="F155" s="210" t="s">
        <v>789</v>
      </c>
      <c r="G155" s="208"/>
      <c r="H155" s="209" t="s">
        <v>31</v>
      </c>
      <c r="I155" s="211"/>
      <c r="J155" s="208"/>
      <c r="K155" s="208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210</v>
      </c>
      <c r="AU155" s="216" t="s">
        <v>85</v>
      </c>
      <c r="AV155" s="13" t="s">
        <v>83</v>
      </c>
      <c r="AW155" s="13" t="s">
        <v>38</v>
      </c>
      <c r="AX155" s="13" t="s">
        <v>76</v>
      </c>
      <c r="AY155" s="216" t="s">
        <v>152</v>
      </c>
    </row>
    <row r="156" spans="1:65" s="14" customFormat="1" ht="10.199999999999999">
      <c r="B156" s="217"/>
      <c r="C156" s="218"/>
      <c r="D156" s="188" t="s">
        <v>210</v>
      </c>
      <c r="E156" s="219" t="s">
        <v>31</v>
      </c>
      <c r="F156" s="220" t="s">
        <v>790</v>
      </c>
      <c r="G156" s="218"/>
      <c r="H156" s="221">
        <v>383.30399999999997</v>
      </c>
      <c r="I156" s="222"/>
      <c r="J156" s="218"/>
      <c r="K156" s="218"/>
      <c r="L156" s="223"/>
      <c r="M156" s="224"/>
      <c r="N156" s="225"/>
      <c r="O156" s="225"/>
      <c r="P156" s="225"/>
      <c r="Q156" s="225"/>
      <c r="R156" s="225"/>
      <c r="S156" s="225"/>
      <c r="T156" s="226"/>
      <c r="AT156" s="227" t="s">
        <v>210</v>
      </c>
      <c r="AU156" s="227" t="s">
        <v>85</v>
      </c>
      <c r="AV156" s="14" t="s">
        <v>85</v>
      </c>
      <c r="AW156" s="14" t="s">
        <v>38</v>
      </c>
      <c r="AX156" s="14" t="s">
        <v>76</v>
      </c>
      <c r="AY156" s="227" t="s">
        <v>152</v>
      </c>
    </row>
    <row r="157" spans="1:65" s="13" customFormat="1" ht="10.199999999999999">
      <c r="B157" s="207"/>
      <c r="C157" s="208"/>
      <c r="D157" s="188" t="s">
        <v>210</v>
      </c>
      <c r="E157" s="209" t="s">
        <v>31</v>
      </c>
      <c r="F157" s="210" t="s">
        <v>791</v>
      </c>
      <c r="G157" s="208"/>
      <c r="H157" s="209" t="s">
        <v>31</v>
      </c>
      <c r="I157" s="211"/>
      <c r="J157" s="208"/>
      <c r="K157" s="208"/>
      <c r="L157" s="212"/>
      <c r="M157" s="213"/>
      <c r="N157" s="214"/>
      <c r="O157" s="214"/>
      <c r="P157" s="214"/>
      <c r="Q157" s="214"/>
      <c r="R157" s="214"/>
      <c r="S157" s="214"/>
      <c r="T157" s="215"/>
      <c r="AT157" s="216" t="s">
        <v>210</v>
      </c>
      <c r="AU157" s="216" t="s">
        <v>85</v>
      </c>
      <c r="AV157" s="13" t="s">
        <v>83</v>
      </c>
      <c r="AW157" s="13" t="s">
        <v>38</v>
      </c>
      <c r="AX157" s="13" t="s">
        <v>76</v>
      </c>
      <c r="AY157" s="216" t="s">
        <v>152</v>
      </c>
    </row>
    <row r="158" spans="1:65" s="14" customFormat="1" ht="10.199999999999999">
      <c r="B158" s="217"/>
      <c r="C158" s="218"/>
      <c r="D158" s="188" t="s">
        <v>210</v>
      </c>
      <c r="E158" s="219" t="s">
        <v>31</v>
      </c>
      <c r="F158" s="220" t="s">
        <v>707</v>
      </c>
      <c r="G158" s="218"/>
      <c r="H158" s="221">
        <v>89.061000000000007</v>
      </c>
      <c r="I158" s="222"/>
      <c r="J158" s="218"/>
      <c r="K158" s="218"/>
      <c r="L158" s="223"/>
      <c r="M158" s="224"/>
      <c r="N158" s="225"/>
      <c r="O158" s="225"/>
      <c r="P158" s="225"/>
      <c r="Q158" s="225"/>
      <c r="R158" s="225"/>
      <c r="S158" s="225"/>
      <c r="T158" s="226"/>
      <c r="AT158" s="227" t="s">
        <v>210</v>
      </c>
      <c r="AU158" s="227" t="s">
        <v>85</v>
      </c>
      <c r="AV158" s="14" t="s">
        <v>85</v>
      </c>
      <c r="AW158" s="14" t="s">
        <v>38</v>
      </c>
      <c r="AX158" s="14" t="s">
        <v>76</v>
      </c>
      <c r="AY158" s="227" t="s">
        <v>152</v>
      </c>
    </row>
    <row r="159" spans="1:65" s="13" customFormat="1" ht="10.199999999999999">
      <c r="B159" s="207"/>
      <c r="C159" s="208"/>
      <c r="D159" s="188" t="s">
        <v>210</v>
      </c>
      <c r="E159" s="209" t="s">
        <v>31</v>
      </c>
      <c r="F159" s="210" t="s">
        <v>792</v>
      </c>
      <c r="G159" s="208"/>
      <c r="H159" s="209" t="s">
        <v>31</v>
      </c>
      <c r="I159" s="211"/>
      <c r="J159" s="208"/>
      <c r="K159" s="208"/>
      <c r="L159" s="212"/>
      <c r="M159" s="213"/>
      <c r="N159" s="214"/>
      <c r="O159" s="214"/>
      <c r="P159" s="214"/>
      <c r="Q159" s="214"/>
      <c r="R159" s="214"/>
      <c r="S159" s="214"/>
      <c r="T159" s="215"/>
      <c r="AT159" s="216" t="s">
        <v>210</v>
      </c>
      <c r="AU159" s="216" t="s">
        <v>85</v>
      </c>
      <c r="AV159" s="13" t="s">
        <v>83</v>
      </c>
      <c r="AW159" s="13" t="s">
        <v>38</v>
      </c>
      <c r="AX159" s="13" t="s">
        <v>76</v>
      </c>
      <c r="AY159" s="216" t="s">
        <v>152</v>
      </c>
    </row>
    <row r="160" spans="1:65" s="14" customFormat="1" ht="10.199999999999999">
      <c r="B160" s="217"/>
      <c r="C160" s="218"/>
      <c r="D160" s="188" t="s">
        <v>210</v>
      </c>
      <c r="E160" s="219" t="s">
        <v>31</v>
      </c>
      <c r="F160" s="220" t="s">
        <v>793</v>
      </c>
      <c r="G160" s="218"/>
      <c r="H160" s="221">
        <v>248.95500000000001</v>
      </c>
      <c r="I160" s="222"/>
      <c r="J160" s="218"/>
      <c r="K160" s="218"/>
      <c r="L160" s="223"/>
      <c r="M160" s="224"/>
      <c r="N160" s="225"/>
      <c r="O160" s="225"/>
      <c r="P160" s="225"/>
      <c r="Q160" s="225"/>
      <c r="R160" s="225"/>
      <c r="S160" s="225"/>
      <c r="T160" s="226"/>
      <c r="AT160" s="227" t="s">
        <v>210</v>
      </c>
      <c r="AU160" s="227" t="s">
        <v>85</v>
      </c>
      <c r="AV160" s="14" t="s">
        <v>85</v>
      </c>
      <c r="AW160" s="14" t="s">
        <v>38</v>
      </c>
      <c r="AX160" s="14" t="s">
        <v>76</v>
      </c>
      <c r="AY160" s="227" t="s">
        <v>152</v>
      </c>
    </row>
    <row r="161" spans="1:65" s="15" customFormat="1" ht="10.199999999999999">
      <c r="B161" s="228"/>
      <c r="C161" s="229"/>
      <c r="D161" s="188" t="s">
        <v>210</v>
      </c>
      <c r="E161" s="230" t="s">
        <v>31</v>
      </c>
      <c r="F161" s="231" t="s">
        <v>223</v>
      </c>
      <c r="G161" s="229"/>
      <c r="H161" s="232">
        <v>721.32</v>
      </c>
      <c r="I161" s="233"/>
      <c r="J161" s="229"/>
      <c r="K161" s="229"/>
      <c r="L161" s="234"/>
      <c r="M161" s="235"/>
      <c r="N161" s="236"/>
      <c r="O161" s="236"/>
      <c r="P161" s="236"/>
      <c r="Q161" s="236"/>
      <c r="R161" s="236"/>
      <c r="S161" s="236"/>
      <c r="T161" s="237"/>
      <c r="AT161" s="238" t="s">
        <v>210</v>
      </c>
      <c r="AU161" s="238" t="s">
        <v>85</v>
      </c>
      <c r="AV161" s="15" t="s">
        <v>157</v>
      </c>
      <c r="AW161" s="15" t="s">
        <v>38</v>
      </c>
      <c r="AX161" s="15" t="s">
        <v>83</v>
      </c>
      <c r="AY161" s="238" t="s">
        <v>152</v>
      </c>
    </row>
    <row r="162" spans="1:65" s="2" customFormat="1" ht="37.799999999999997" customHeight="1">
      <c r="A162" s="38"/>
      <c r="B162" s="39"/>
      <c r="C162" s="175" t="s">
        <v>8</v>
      </c>
      <c r="D162" s="175" t="s">
        <v>153</v>
      </c>
      <c r="E162" s="176" t="s">
        <v>794</v>
      </c>
      <c r="F162" s="177" t="s">
        <v>795</v>
      </c>
      <c r="G162" s="178" t="s">
        <v>650</v>
      </c>
      <c r="H162" s="179">
        <v>20.175000000000001</v>
      </c>
      <c r="I162" s="180"/>
      <c r="J162" s="181">
        <f>ROUND(I162*H162,2)</f>
        <v>0</v>
      </c>
      <c r="K162" s="177" t="s">
        <v>31</v>
      </c>
      <c r="L162" s="43"/>
      <c r="M162" s="182" t="s">
        <v>31</v>
      </c>
      <c r="N162" s="183" t="s">
        <v>47</v>
      </c>
      <c r="O162" s="68"/>
      <c r="P162" s="184">
        <f>O162*H162</f>
        <v>0</v>
      </c>
      <c r="Q162" s="184">
        <v>0</v>
      </c>
      <c r="R162" s="184">
        <f>Q162*H162</f>
        <v>0</v>
      </c>
      <c r="S162" s="184">
        <v>0</v>
      </c>
      <c r="T162" s="185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86" t="s">
        <v>157</v>
      </c>
      <c r="AT162" s="186" t="s">
        <v>153</v>
      </c>
      <c r="AU162" s="186" t="s">
        <v>85</v>
      </c>
      <c r="AY162" s="20" t="s">
        <v>152</v>
      </c>
      <c r="BE162" s="187">
        <f>IF(N162="základní",J162,0)</f>
        <v>0</v>
      </c>
      <c r="BF162" s="187">
        <f>IF(N162="snížená",J162,0)</f>
        <v>0</v>
      </c>
      <c r="BG162" s="187">
        <f>IF(N162="zákl. přenesená",J162,0)</f>
        <v>0</v>
      </c>
      <c r="BH162" s="187">
        <f>IF(N162="sníž. přenesená",J162,0)</f>
        <v>0</v>
      </c>
      <c r="BI162" s="187">
        <f>IF(N162="nulová",J162,0)</f>
        <v>0</v>
      </c>
      <c r="BJ162" s="20" t="s">
        <v>83</v>
      </c>
      <c r="BK162" s="187">
        <f>ROUND(I162*H162,2)</f>
        <v>0</v>
      </c>
      <c r="BL162" s="20" t="s">
        <v>157</v>
      </c>
      <c r="BM162" s="186" t="s">
        <v>796</v>
      </c>
    </row>
    <row r="163" spans="1:65" s="13" customFormat="1" ht="10.199999999999999">
      <c r="B163" s="207"/>
      <c r="C163" s="208"/>
      <c r="D163" s="188" t="s">
        <v>210</v>
      </c>
      <c r="E163" s="209" t="s">
        <v>31</v>
      </c>
      <c r="F163" s="210" t="s">
        <v>789</v>
      </c>
      <c r="G163" s="208"/>
      <c r="H163" s="209" t="s">
        <v>31</v>
      </c>
      <c r="I163" s="211"/>
      <c r="J163" s="208"/>
      <c r="K163" s="208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210</v>
      </c>
      <c r="AU163" s="216" t="s">
        <v>85</v>
      </c>
      <c r="AV163" s="13" t="s">
        <v>83</v>
      </c>
      <c r="AW163" s="13" t="s">
        <v>38</v>
      </c>
      <c r="AX163" s="13" t="s">
        <v>76</v>
      </c>
      <c r="AY163" s="216" t="s">
        <v>152</v>
      </c>
    </row>
    <row r="164" spans="1:65" s="14" customFormat="1" ht="10.199999999999999">
      <c r="B164" s="217"/>
      <c r="C164" s="218"/>
      <c r="D164" s="188" t="s">
        <v>210</v>
      </c>
      <c r="E164" s="219" t="s">
        <v>31</v>
      </c>
      <c r="F164" s="220" t="s">
        <v>797</v>
      </c>
      <c r="G164" s="218"/>
      <c r="H164" s="221">
        <v>20.175000000000001</v>
      </c>
      <c r="I164" s="222"/>
      <c r="J164" s="218"/>
      <c r="K164" s="218"/>
      <c r="L164" s="223"/>
      <c r="M164" s="224"/>
      <c r="N164" s="225"/>
      <c r="O164" s="225"/>
      <c r="P164" s="225"/>
      <c r="Q164" s="225"/>
      <c r="R164" s="225"/>
      <c r="S164" s="225"/>
      <c r="T164" s="226"/>
      <c r="AT164" s="227" t="s">
        <v>210</v>
      </c>
      <c r="AU164" s="227" t="s">
        <v>85</v>
      </c>
      <c r="AV164" s="14" t="s">
        <v>85</v>
      </c>
      <c r="AW164" s="14" t="s">
        <v>38</v>
      </c>
      <c r="AX164" s="14" t="s">
        <v>83</v>
      </c>
      <c r="AY164" s="227" t="s">
        <v>152</v>
      </c>
    </row>
    <row r="165" spans="1:65" s="2" customFormat="1" ht="37.799999999999997" customHeight="1">
      <c r="A165" s="38"/>
      <c r="B165" s="39"/>
      <c r="C165" s="175" t="s">
        <v>278</v>
      </c>
      <c r="D165" s="175" t="s">
        <v>153</v>
      </c>
      <c r="E165" s="176" t="s">
        <v>798</v>
      </c>
      <c r="F165" s="177" t="s">
        <v>799</v>
      </c>
      <c r="G165" s="178" t="s">
        <v>650</v>
      </c>
      <c r="H165" s="179">
        <v>294.24299999999999</v>
      </c>
      <c r="I165" s="180"/>
      <c r="J165" s="181">
        <f>ROUND(I165*H165,2)</f>
        <v>0</v>
      </c>
      <c r="K165" s="177" t="s">
        <v>31</v>
      </c>
      <c r="L165" s="43"/>
      <c r="M165" s="182" t="s">
        <v>31</v>
      </c>
      <c r="N165" s="183" t="s">
        <v>47</v>
      </c>
      <c r="O165" s="68"/>
      <c r="P165" s="184">
        <f>O165*H165</f>
        <v>0</v>
      </c>
      <c r="Q165" s="184">
        <v>0</v>
      </c>
      <c r="R165" s="184">
        <f>Q165*H165</f>
        <v>0</v>
      </c>
      <c r="S165" s="184">
        <v>0</v>
      </c>
      <c r="T165" s="185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86" t="s">
        <v>157</v>
      </c>
      <c r="AT165" s="186" t="s">
        <v>153</v>
      </c>
      <c r="AU165" s="186" t="s">
        <v>85</v>
      </c>
      <c r="AY165" s="20" t="s">
        <v>152</v>
      </c>
      <c r="BE165" s="187">
        <f>IF(N165="základní",J165,0)</f>
        <v>0</v>
      </c>
      <c r="BF165" s="187">
        <f>IF(N165="snížená",J165,0)</f>
        <v>0</v>
      </c>
      <c r="BG165" s="187">
        <f>IF(N165="zákl. přenesená",J165,0)</f>
        <v>0</v>
      </c>
      <c r="BH165" s="187">
        <f>IF(N165="sníž. přenesená",J165,0)</f>
        <v>0</v>
      </c>
      <c r="BI165" s="187">
        <f>IF(N165="nulová",J165,0)</f>
        <v>0</v>
      </c>
      <c r="BJ165" s="20" t="s">
        <v>83</v>
      </c>
      <c r="BK165" s="187">
        <f>ROUND(I165*H165,2)</f>
        <v>0</v>
      </c>
      <c r="BL165" s="20" t="s">
        <v>157</v>
      </c>
      <c r="BM165" s="186" t="s">
        <v>800</v>
      </c>
    </row>
    <row r="166" spans="1:65" s="13" customFormat="1" ht="10.199999999999999">
      <c r="B166" s="207"/>
      <c r="C166" s="208"/>
      <c r="D166" s="188" t="s">
        <v>210</v>
      </c>
      <c r="E166" s="209" t="s">
        <v>31</v>
      </c>
      <c r="F166" s="210" t="s">
        <v>801</v>
      </c>
      <c r="G166" s="208"/>
      <c r="H166" s="209" t="s">
        <v>31</v>
      </c>
      <c r="I166" s="211"/>
      <c r="J166" s="208"/>
      <c r="K166" s="208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210</v>
      </c>
      <c r="AU166" s="216" t="s">
        <v>85</v>
      </c>
      <c r="AV166" s="13" t="s">
        <v>83</v>
      </c>
      <c r="AW166" s="13" t="s">
        <v>38</v>
      </c>
      <c r="AX166" s="13" t="s">
        <v>76</v>
      </c>
      <c r="AY166" s="216" t="s">
        <v>152</v>
      </c>
    </row>
    <row r="167" spans="1:65" s="14" customFormat="1" ht="10.199999999999999">
      <c r="B167" s="217"/>
      <c r="C167" s="218"/>
      <c r="D167" s="188" t="s">
        <v>210</v>
      </c>
      <c r="E167" s="219" t="s">
        <v>31</v>
      </c>
      <c r="F167" s="220" t="s">
        <v>802</v>
      </c>
      <c r="G167" s="218"/>
      <c r="H167" s="221">
        <v>294.24299999999999</v>
      </c>
      <c r="I167" s="222"/>
      <c r="J167" s="218"/>
      <c r="K167" s="218"/>
      <c r="L167" s="223"/>
      <c r="M167" s="224"/>
      <c r="N167" s="225"/>
      <c r="O167" s="225"/>
      <c r="P167" s="225"/>
      <c r="Q167" s="225"/>
      <c r="R167" s="225"/>
      <c r="S167" s="225"/>
      <c r="T167" s="226"/>
      <c r="AT167" s="227" t="s">
        <v>210</v>
      </c>
      <c r="AU167" s="227" t="s">
        <v>85</v>
      </c>
      <c r="AV167" s="14" t="s">
        <v>85</v>
      </c>
      <c r="AW167" s="14" t="s">
        <v>38</v>
      </c>
      <c r="AX167" s="14" t="s">
        <v>76</v>
      </c>
      <c r="AY167" s="227" t="s">
        <v>152</v>
      </c>
    </row>
    <row r="168" spans="1:65" s="15" customFormat="1" ht="10.199999999999999">
      <c r="B168" s="228"/>
      <c r="C168" s="229"/>
      <c r="D168" s="188" t="s">
        <v>210</v>
      </c>
      <c r="E168" s="230" t="s">
        <v>681</v>
      </c>
      <c r="F168" s="231" t="s">
        <v>223</v>
      </c>
      <c r="G168" s="229"/>
      <c r="H168" s="232">
        <v>294.24299999999999</v>
      </c>
      <c r="I168" s="233"/>
      <c r="J168" s="229"/>
      <c r="K168" s="229"/>
      <c r="L168" s="234"/>
      <c r="M168" s="235"/>
      <c r="N168" s="236"/>
      <c r="O168" s="236"/>
      <c r="P168" s="236"/>
      <c r="Q168" s="236"/>
      <c r="R168" s="236"/>
      <c r="S168" s="236"/>
      <c r="T168" s="237"/>
      <c r="AT168" s="238" t="s">
        <v>210</v>
      </c>
      <c r="AU168" s="238" t="s">
        <v>85</v>
      </c>
      <c r="AV168" s="15" t="s">
        <v>157</v>
      </c>
      <c r="AW168" s="15" t="s">
        <v>38</v>
      </c>
      <c r="AX168" s="15" t="s">
        <v>83</v>
      </c>
      <c r="AY168" s="238" t="s">
        <v>152</v>
      </c>
    </row>
    <row r="169" spans="1:65" s="2" customFormat="1" ht="37.799999999999997" customHeight="1">
      <c r="A169" s="38"/>
      <c r="B169" s="39"/>
      <c r="C169" s="175" t="s">
        <v>294</v>
      </c>
      <c r="D169" s="175" t="s">
        <v>153</v>
      </c>
      <c r="E169" s="176" t="s">
        <v>803</v>
      </c>
      <c r="F169" s="177" t="s">
        <v>804</v>
      </c>
      <c r="G169" s="178" t="s">
        <v>650</v>
      </c>
      <c r="H169" s="179">
        <v>20.175000000000001</v>
      </c>
      <c r="I169" s="180"/>
      <c r="J169" s="181">
        <f>ROUND(I169*H169,2)</f>
        <v>0</v>
      </c>
      <c r="K169" s="177" t="s">
        <v>31</v>
      </c>
      <c r="L169" s="43"/>
      <c r="M169" s="182" t="s">
        <v>31</v>
      </c>
      <c r="N169" s="183" t="s">
        <v>47</v>
      </c>
      <c r="O169" s="68"/>
      <c r="P169" s="184">
        <f>O169*H169</f>
        <v>0</v>
      </c>
      <c r="Q169" s="184">
        <v>0</v>
      </c>
      <c r="R169" s="184">
        <f>Q169*H169</f>
        <v>0</v>
      </c>
      <c r="S169" s="184">
        <v>0</v>
      </c>
      <c r="T169" s="185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86" t="s">
        <v>157</v>
      </c>
      <c r="AT169" s="186" t="s">
        <v>153</v>
      </c>
      <c r="AU169" s="186" t="s">
        <v>85</v>
      </c>
      <c r="AY169" s="20" t="s">
        <v>152</v>
      </c>
      <c r="BE169" s="187">
        <f>IF(N169="základní",J169,0)</f>
        <v>0</v>
      </c>
      <c r="BF169" s="187">
        <f>IF(N169="snížená",J169,0)</f>
        <v>0</v>
      </c>
      <c r="BG169" s="187">
        <f>IF(N169="zákl. přenesená",J169,0)</f>
        <v>0</v>
      </c>
      <c r="BH169" s="187">
        <f>IF(N169="sníž. přenesená",J169,0)</f>
        <v>0</v>
      </c>
      <c r="BI169" s="187">
        <f>IF(N169="nulová",J169,0)</f>
        <v>0</v>
      </c>
      <c r="BJ169" s="20" t="s">
        <v>83</v>
      </c>
      <c r="BK169" s="187">
        <f>ROUND(I169*H169,2)</f>
        <v>0</v>
      </c>
      <c r="BL169" s="20" t="s">
        <v>157</v>
      </c>
      <c r="BM169" s="186" t="s">
        <v>805</v>
      </c>
    </row>
    <row r="170" spans="1:65" s="13" customFormat="1" ht="10.199999999999999">
      <c r="B170" s="207"/>
      <c r="C170" s="208"/>
      <c r="D170" s="188" t="s">
        <v>210</v>
      </c>
      <c r="E170" s="209" t="s">
        <v>31</v>
      </c>
      <c r="F170" s="210" t="s">
        <v>801</v>
      </c>
      <c r="G170" s="208"/>
      <c r="H170" s="209" t="s">
        <v>31</v>
      </c>
      <c r="I170" s="211"/>
      <c r="J170" s="208"/>
      <c r="K170" s="208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210</v>
      </c>
      <c r="AU170" s="216" t="s">
        <v>85</v>
      </c>
      <c r="AV170" s="13" t="s">
        <v>83</v>
      </c>
      <c r="AW170" s="13" t="s">
        <v>38</v>
      </c>
      <c r="AX170" s="13" t="s">
        <v>76</v>
      </c>
      <c r="AY170" s="216" t="s">
        <v>152</v>
      </c>
    </row>
    <row r="171" spans="1:65" s="14" customFormat="1" ht="10.199999999999999">
      <c r="B171" s="217"/>
      <c r="C171" s="218"/>
      <c r="D171" s="188" t="s">
        <v>210</v>
      </c>
      <c r="E171" s="219" t="s">
        <v>31</v>
      </c>
      <c r="F171" s="220" t="s">
        <v>797</v>
      </c>
      <c r="G171" s="218"/>
      <c r="H171" s="221">
        <v>20.175000000000001</v>
      </c>
      <c r="I171" s="222"/>
      <c r="J171" s="218"/>
      <c r="K171" s="218"/>
      <c r="L171" s="223"/>
      <c r="M171" s="224"/>
      <c r="N171" s="225"/>
      <c r="O171" s="225"/>
      <c r="P171" s="225"/>
      <c r="Q171" s="225"/>
      <c r="R171" s="225"/>
      <c r="S171" s="225"/>
      <c r="T171" s="226"/>
      <c r="AT171" s="227" t="s">
        <v>210</v>
      </c>
      <c r="AU171" s="227" t="s">
        <v>85</v>
      </c>
      <c r="AV171" s="14" t="s">
        <v>85</v>
      </c>
      <c r="AW171" s="14" t="s">
        <v>38</v>
      </c>
      <c r="AX171" s="14" t="s">
        <v>76</v>
      </c>
      <c r="AY171" s="227" t="s">
        <v>152</v>
      </c>
    </row>
    <row r="172" spans="1:65" s="15" customFormat="1" ht="10.199999999999999">
      <c r="B172" s="228"/>
      <c r="C172" s="229"/>
      <c r="D172" s="188" t="s">
        <v>210</v>
      </c>
      <c r="E172" s="230" t="s">
        <v>684</v>
      </c>
      <c r="F172" s="231" t="s">
        <v>223</v>
      </c>
      <c r="G172" s="229"/>
      <c r="H172" s="232">
        <v>20.175000000000001</v>
      </c>
      <c r="I172" s="233"/>
      <c r="J172" s="229"/>
      <c r="K172" s="229"/>
      <c r="L172" s="234"/>
      <c r="M172" s="235"/>
      <c r="N172" s="236"/>
      <c r="O172" s="236"/>
      <c r="P172" s="236"/>
      <c r="Q172" s="236"/>
      <c r="R172" s="236"/>
      <c r="S172" s="236"/>
      <c r="T172" s="237"/>
      <c r="AT172" s="238" t="s">
        <v>210</v>
      </c>
      <c r="AU172" s="238" t="s">
        <v>85</v>
      </c>
      <c r="AV172" s="15" t="s">
        <v>157</v>
      </c>
      <c r="AW172" s="15" t="s">
        <v>38</v>
      </c>
      <c r="AX172" s="15" t="s">
        <v>83</v>
      </c>
      <c r="AY172" s="238" t="s">
        <v>152</v>
      </c>
    </row>
    <row r="173" spans="1:65" s="2" customFormat="1" ht="24.15" customHeight="1">
      <c r="A173" s="38"/>
      <c r="B173" s="39"/>
      <c r="C173" s="175" t="s">
        <v>298</v>
      </c>
      <c r="D173" s="175" t="s">
        <v>153</v>
      </c>
      <c r="E173" s="176" t="s">
        <v>806</v>
      </c>
      <c r="F173" s="177" t="s">
        <v>807</v>
      </c>
      <c r="G173" s="178" t="s">
        <v>650</v>
      </c>
      <c r="H173" s="179">
        <v>632.25900000000001</v>
      </c>
      <c r="I173" s="180"/>
      <c r="J173" s="181">
        <f>ROUND(I173*H173,2)</f>
        <v>0</v>
      </c>
      <c r="K173" s="177" t="s">
        <v>31</v>
      </c>
      <c r="L173" s="43"/>
      <c r="M173" s="182" t="s">
        <v>31</v>
      </c>
      <c r="N173" s="183" t="s">
        <v>47</v>
      </c>
      <c r="O173" s="68"/>
      <c r="P173" s="184">
        <f>O173*H173</f>
        <v>0</v>
      </c>
      <c r="Q173" s="184">
        <v>0</v>
      </c>
      <c r="R173" s="184">
        <f>Q173*H173</f>
        <v>0</v>
      </c>
      <c r="S173" s="184">
        <v>0</v>
      </c>
      <c r="T173" s="18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86" t="s">
        <v>157</v>
      </c>
      <c r="AT173" s="186" t="s">
        <v>153</v>
      </c>
      <c r="AU173" s="186" t="s">
        <v>85</v>
      </c>
      <c r="AY173" s="20" t="s">
        <v>152</v>
      </c>
      <c r="BE173" s="187">
        <f>IF(N173="základní",J173,0)</f>
        <v>0</v>
      </c>
      <c r="BF173" s="187">
        <f>IF(N173="snížená",J173,0)</f>
        <v>0</v>
      </c>
      <c r="BG173" s="187">
        <f>IF(N173="zákl. přenesená",J173,0)</f>
        <v>0</v>
      </c>
      <c r="BH173" s="187">
        <f>IF(N173="sníž. přenesená",J173,0)</f>
        <v>0</v>
      </c>
      <c r="BI173" s="187">
        <f>IF(N173="nulová",J173,0)</f>
        <v>0</v>
      </c>
      <c r="BJ173" s="20" t="s">
        <v>83</v>
      </c>
      <c r="BK173" s="187">
        <f>ROUND(I173*H173,2)</f>
        <v>0</v>
      </c>
      <c r="BL173" s="20" t="s">
        <v>157</v>
      </c>
      <c r="BM173" s="186" t="s">
        <v>808</v>
      </c>
    </row>
    <row r="174" spans="1:65" s="13" customFormat="1" ht="10.199999999999999">
      <c r="B174" s="207"/>
      <c r="C174" s="208"/>
      <c r="D174" s="188" t="s">
        <v>210</v>
      </c>
      <c r="E174" s="209" t="s">
        <v>31</v>
      </c>
      <c r="F174" s="210" t="s">
        <v>809</v>
      </c>
      <c r="G174" s="208"/>
      <c r="H174" s="209" t="s">
        <v>31</v>
      </c>
      <c r="I174" s="211"/>
      <c r="J174" s="208"/>
      <c r="K174" s="208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210</v>
      </c>
      <c r="AU174" s="216" t="s">
        <v>85</v>
      </c>
      <c r="AV174" s="13" t="s">
        <v>83</v>
      </c>
      <c r="AW174" s="13" t="s">
        <v>38</v>
      </c>
      <c r="AX174" s="13" t="s">
        <v>76</v>
      </c>
      <c r="AY174" s="216" t="s">
        <v>152</v>
      </c>
    </row>
    <row r="175" spans="1:65" s="14" customFormat="1" ht="10.199999999999999">
      <c r="B175" s="217"/>
      <c r="C175" s="218"/>
      <c r="D175" s="188" t="s">
        <v>210</v>
      </c>
      <c r="E175" s="219" t="s">
        <v>31</v>
      </c>
      <c r="F175" s="220" t="s">
        <v>802</v>
      </c>
      <c r="G175" s="218"/>
      <c r="H175" s="221">
        <v>294.24299999999999</v>
      </c>
      <c r="I175" s="222"/>
      <c r="J175" s="218"/>
      <c r="K175" s="218"/>
      <c r="L175" s="223"/>
      <c r="M175" s="224"/>
      <c r="N175" s="225"/>
      <c r="O175" s="225"/>
      <c r="P175" s="225"/>
      <c r="Q175" s="225"/>
      <c r="R175" s="225"/>
      <c r="S175" s="225"/>
      <c r="T175" s="226"/>
      <c r="AT175" s="227" t="s">
        <v>210</v>
      </c>
      <c r="AU175" s="227" t="s">
        <v>85</v>
      </c>
      <c r="AV175" s="14" t="s">
        <v>85</v>
      </c>
      <c r="AW175" s="14" t="s">
        <v>38</v>
      </c>
      <c r="AX175" s="14" t="s">
        <v>76</v>
      </c>
      <c r="AY175" s="227" t="s">
        <v>152</v>
      </c>
    </row>
    <row r="176" spans="1:65" s="13" customFormat="1" ht="10.199999999999999">
      <c r="B176" s="207"/>
      <c r="C176" s="208"/>
      <c r="D176" s="188" t="s">
        <v>210</v>
      </c>
      <c r="E176" s="209" t="s">
        <v>31</v>
      </c>
      <c r="F176" s="210" t="s">
        <v>810</v>
      </c>
      <c r="G176" s="208"/>
      <c r="H176" s="209" t="s">
        <v>31</v>
      </c>
      <c r="I176" s="211"/>
      <c r="J176" s="208"/>
      <c r="K176" s="208"/>
      <c r="L176" s="212"/>
      <c r="M176" s="213"/>
      <c r="N176" s="214"/>
      <c r="O176" s="214"/>
      <c r="P176" s="214"/>
      <c r="Q176" s="214"/>
      <c r="R176" s="214"/>
      <c r="S176" s="214"/>
      <c r="T176" s="215"/>
      <c r="AT176" s="216" t="s">
        <v>210</v>
      </c>
      <c r="AU176" s="216" t="s">
        <v>85</v>
      </c>
      <c r="AV176" s="13" t="s">
        <v>83</v>
      </c>
      <c r="AW176" s="13" t="s">
        <v>38</v>
      </c>
      <c r="AX176" s="13" t="s">
        <v>76</v>
      </c>
      <c r="AY176" s="216" t="s">
        <v>152</v>
      </c>
    </row>
    <row r="177" spans="1:65" s="14" customFormat="1" ht="10.199999999999999">
      <c r="B177" s="217"/>
      <c r="C177" s="218"/>
      <c r="D177" s="188" t="s">
        <v>210</v>
      </c>
      <c r="E177" s="219" t="s">
        <v>31</v>
      </c>
      <c r="F177" s="220" t="s">
        <v>707</v>
      </c>
      <c r="G177" s="218"/>
      <c r="H177" s="221">
        <v>89.061000000000007</v>
      </c>
      <c r="I177" s="222"/>
      <c r="J177" s="218"/>
      <c r="K177" s="218"/>
      <c r="L177" s="223"/>
      <c r="M177" s="224"/>
      <c r="N177" s="225"/>
      <c r="O177" s="225"/>
      <c r="P177" s="225"/>
      <c r="Q177" s="225"/>
      <c r="R177" s="225"/>
      <c r="S177" s="225"/>
      <c r="T177" s="226"/>
      <c r="AT177" s="227" t="s">
        <v>210</v>
      </c>
      <c r="AU177" s="227" t="s">
        <v>85</v>
      </c>
      <c r="AV177" s="14" t="s">
        <v>85</v>
      </c>
      <c r="AW177" s="14" t="s">
        <v>38</v>
      </c>
      <c r="AX177" s="14" t="s">
        <v>76</v>
      </c>
      <c r="AY177" s="227" t="s">
        <v>152</v>
      </c>
    </row>
    <row r="178" spans="1:65" s="13" customFormat="1" ht="10.199999999999999">
      <c r="B178" s="207"/>
      <c r="C178" s="208"/>
      <c r="D178" s="188" t="s">
        <v>210</v>
      </c>
      <c r="E178" s="209" t="s">
        <v>31</v>
      </c>
      <c r="F178" s="210" t="s">
        <v>811</v>
      </c>
      <c r="G178" s="208"/>
      <c r="H178" s="209" t="s">
        <v>31</v>
      </c>
      <c r="I178" s="211"/>
      <c r="J178" s="208"/>
      <c r="K178" s="208"/>
      <c r="L178" s="212"/>
      <c r="M178" s="213"/>
      <c r="N178" s="214"/>
      <c r="O178" s="214"/>
      <c r="P178" s="214"/>
      <c r="Q178" s="214"/>
      <c r="R178" s="214"/>
      <c r="S178" s="214"/>
      <c r="T178" s="215"/>
      <c r="AT178" s="216" t="s">
        <v>210</v>
      </c>
      <c r="AU178" s="216" t="s">
        <v>85</v>
      </c>
      <c r="AV178" s="13" t="s">
        <v>83</v>
      </c>
      <c r="AW178" s="13" t="s">
        <v>38</v>
      </c>
      <c r="AX178" s="13" t="s">
        <v>76</v>
      </c>
      <c r="AY178" s="216" t="s">
        <v>152</v>
      </c>
    </row>
    <row r="179" spans="1:65" s="14" customFormat="1" ht="10.199999999999999">
      <c r="B179" s="217"/>
      <c r="C179" s="218"/>
      <c r="D179" s="188" t="s">
        <v>210</v>
      </c>
      <c r="E179" s="219" t="s">
        <v>31</v>
      </c>
      <c r="F179" s="220" t="s">
        <v>793</v>
      </c>
      <c r="G179" s="218"/>
      <c r="H179" s="221">
        <v>248.95500000000001</v>
      </c>
      <c r="I179" s="222"/>
      <c r="J179" s="218"/>
      <c r="K179" s="218"/>
      <c r="L179" s="223"/>
      <c r="M179" s="224"/>
      <c r="N179" s="225"/>
      <c r="O179" s="225"/>
      <c r="P179" s="225"/>
      <c r="Q179" s="225"/>
      <c r="R179" s="225"/>
      <c r="S179" s="225"/>
      <c r="T179" s="226"/>
      <c r="AT179" s="227" t="s">
        <v>210</v>
      </c>
      <c r="AU179" s="227" t="s">
        <v>85</v>
      </c>
      <c r="AV179" s="14" t="s">
        <v>85</v>
      </c>
      <c r="AW179" s="14" t="s">
        <v>38</v>
      </c>
      <c r="AX179" s="14" t="s">
        <v>76</v>
      </c>
      <c r="AY179" s="227" t="s">
        <v>152</v>
      </c>
    </row>
    <row r="180" spans="1:65" s="15" customFormat="1" ht="10.199999999999999">
      <c r="B180" s="228"/>
      <c r="C180" s="229"/>
      <c r="D180" s="188" t="s">
        <v>210</v>
      </c>
      <c r="E180" s="230" t="s">
        <v>31</v>
      </c>
      <c r="F180" s="231" t="s">
        <v>223</v>
      </c>
      <c r="G180" s="229"/>
      <c r="H180" s="232">
        <v>632.25900000000001</v>
      </c>
      <c r="I180" s="233"/>
      <c r="J180" s="229"/>
      <c r="K180" s="229"/>
      <c r="L180" s="234"/>
      <c r="M180" s="235"/>
      <c r="N180" s="236"/>
      <c r="O180" s="236"/>
      <c r="P180" s="236"/>
      <c r="Q180" s="236"/>
      <c r="R180" s="236"/>
      <c r="S180" s="236"/>
      <c r="T180" s="237"/>
      <c r="AT180" s="238" t="s">
        <v>210</v>
      </c>
      <c r="AU180" s="238" t="s">
        <v>85</v>
      </c>
      <c r="AV180" s="15" t="s">
        <v>157</v>
      </c>
      <c r="AW180" s="15" t="s">
        <v>38</v>
      </c>
      <c r="AX180" s="15" t="s">
        <v>83</v>
      </c>
      <c r="AY180" s="238" t="s">
        <v>152</v>
      </c>
    </row>
    <row r="181" spans="1:65" s="2" customFormat="1" ht="24.15" customHeight="1">
      <c r="A181" s="38"/>
      <c r="B181" s="39"/>
      <c r="C181" s="175" t="s">
        <v>208</v>
      </c>
      <c r="D181" s="175" t="s">
        <v>153</v>
      </c>
      <c r="E181" s="176" t="s">
        <v>812</v>
      </c>
      <c r="F181" s="177" t="s">
        <v>813</v>
      </c>
      <c r="G181" s="178" t="s">
        <v>650</v>
      </c>
      <c r="H181" s="179">
        <v>20.175000000000001</v>
      </c>
      <c r="I181" s="180"/>
      <c r="J181" s="181">
        <f>ROUND(I181*H181,2)</f>
        <v>0</v>
      </c>
      <c r="K181" s="177" t="s">
        <v>31</v>
      </c>
      <c r="L181" s="43"/>
      <c r="M181" s="182" t="s">
        <v>31</v>
      </c>
      <c r="N181" s="183" t="s">
        <v>47</v>
      </c>
      <c r="O181" s="68"/>
      <c r="P181" s="184">
        <f>O181*H181</f>
        <v>0</v>
      </c>
      <c r="Q181" s="184">
        <v>0</v>
      </c>
      <c r="R181" s="184">
        <f>Q181*H181</f>
        <v>0</v>
      </c>
      <c r="S181" s="184">
        <v>0</v>
      </c>
      <c r="T181" s="185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86" t="s">
        <v>157</v>
      </c>
      <c r="AT181" s="186" t="s">
        <v>153</v>
      </c>
      <c r="AU181" s="186" t="s">
        <v>85</v>
      </c>
      <c r="AY181" s="20" t="s">
        <v>152</v>
      </c>
      <c r="BE181" s="187">
        <f>IF(N181="základní",J181,0)</f>
        <v>0</v>
      </c>
      <c r="BF181" s="187">
        <f>IF(N181="snížená",J181,0)</f>
        <v>0</v>
      </c>
      <c r="BG181" s="187">
        <f>IF(N181="zákl. přenesená",J181,0)</f>
        <v>0</v>
      </c>
      <c r="BH181" s="187">
        <f>IF(N181="sníž. přenesená",J181,0)</f>
        <v>0</v>
      </c>
      <c r="BI181" s="187">
        <f>IF(N181="nulová",J181,0)</f>
        <v>0</v>
      </c>
      <c r="BJ181" s="20" t="s">
        <v>83</v>
      </c>
      <c r="BK181" s="187">
        <f>ROUND(I181*H181,2)</f>
        <v>0</v>
      </c>
      <c r="BL181" s="20" t="s">
        <v>157</v>
      </c>
      <c r="BM181" s="186" t="s">
        <v>814</v>
      </c>
    </row>
    <row r="182" spans="1:65" s="13" customFormat="1" ht="10.199999999999999">
      <c r="B182" s="207"/>
      <c r="C182" s="208"/>
      <c r="D182" s="188" t="s">
        <v>210</v>
      </c>
      <c r="E182" s="209" t="s">
        <v>31</v>
      </c>
      <c r="F182" s="210" t="s">
        <v>809</v>
      </c>
      <c r="G182" s="208"/>
      <c r="H182" s="209" t="s">
        <v>31</v>
      </c>
      <c r="I182" s="211"/>
      <c r="J182" s="208"/>
      <c r="K182" s="208"/>
      <c r="L182" s="212"/>
      <c r="M182" s="213"/>
      <c r="N182" s="214"/>
      <c r="O182" s="214"/>
      <c r="P182" s="214"/>
      <c r="Q182" s="214"/>
      <c r="R182" s="214"/>
      <c r="S182" s="214"/>
      <c r="T182" s="215"/>
      <c r="AT182" s="216" t="s">
        <v>210</v>
      </c>
      <c r="AU182" s="216" t="s">
        <v>85</v>
      </c>
      <c r="AV182" s="13" t="s">
        <v>83</v>
      </c>
      <c r="AW182" s="13" t="s">
        <v>38</v>
      </c>
      <c r="AX182" s="13" t="s">
        <v>76</v>
      </c>
      <c r="AY182" s="216" t="s">
        <v>152</v>
      </c>
    </row>
    <row r="183" spans="1:65" s="14" customFormat="1" ht="10.199999999999999">
      <c r="B183" s="217"/>
      <c r="C183" s="218"/>
      <c r="D183" s="188" t="s">
        <v>210</v>
      </c>
      <c r="E183" s="219" t="s">
        <v>31</v>
      </c>
      <c r="F183" s="220" t="s">
        <v>797</v>
      </c>
      <c r="G183" s="218"/>
      <c r="H183" s="221">
        <v>20.175000000000001</v>
      </c>
      <c r="I183" s="222"/>
      <c r="J183" s="218"/>
      <c r="K183" s="218"/>
      <c r="L183" s="223"/>
      <c r="M183" s="224"/>
      <c r="N183" s="225"/>
      <c r="O183" s="225"/>
      <c r="P183" s="225"/>
      <c r="Q183" s="225"/>
      <c r="R183" s="225"/>
      <c r="S183" s="225"/>
      <c r="T183" s="226"/>
      <c r="AT183" s="227" t="s">
        <v>210</v>
      </c>
      <c r="AU183" s="227" t="s">
        <v>85</v>
      </c>
      <c r="AV183" s="14" t="s">
        <v>85</v>
      </c>
      <c r="AW183" s="14" t="s">
        <v>38</v>
      </c>
      <c r="AX183" s="14" t="s">
        <v>83</v>
      </c>
      <c r="AY183" s="227" t="s">
        <v>152</v>
      </c>
    </row>
    <row r="184" spans="1:65" s="2" customFormat="1" ht="24.15" customHeight="1">
      <c r="A184" s="38"/>
      <c r="B184" s="39"/>
      <c r="C184" s="175" t="s">
        <v>305</v>
      </c>
      <c r="D184" s="175" t="s">
        <v>153</v>
      </c>
      <c r="E184" s="176" t="s">
        <v>815</v>
      </c>
      <c r="F184" s="177" t="s">
        <v>816</v>
      </c>
      <c r="G184" s="178" t="s">
        <v>650</v>
      </c>
      <c r="H184" s="179">
        <v>652.43399999999997</v>
      </c>
      <c r="I184" s="180"/>
      <c r="J184" s="181">
        <f>ROUND(I184*H184,2)</f>
        <v>0</v>
      </c>
      <c r="K184" s="177" t="s">
        <v>31</v>
      </c>
      <c r="L184" s="43"/>
      <c r="M184" s="182" t="s">
        <v>31</v>
      </c>
      <c r="N184" s="183" t="s">
        <v>47</v>
      </c>
      <c r="O184" s="68"/>
      <c r="P184" s="184">
        <f>O184*H184</f>
        <v>0</v>
      </c>
      <c r="Q184" s="184">
        <v>0</v>
      </c>
      <c r="R184" s="184">
        <f>Q184*H184</f>
        <v>0</v>
      </c>
      <c r="S184" s="184">
        <v>0</v>
      </c>
      <c r="T184" s="185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86" t="s">
        <v>157</v>
      </c>
      <c r="AT184" s="186" t="s">
        <v>153</v>
      </c>
      <c r="AU184" s="186" t="s">
        <v>85</v>
      </c>
      <c r="AY184" s="20" t="s">
        <v>152</v>
      </c>
      <c r="BE184" s="187">
        <f>IF(N184="základní",J184,0)</f>
        <v>0</v>
      </c>
      <c r="BF184" s="187">
        <f>IF(N184="snížená",J184,0)</f>
        <v>0</v>
      </c>
      <c r="BG184" s="187">
        <f>IF(N184="zákl. přenesená",J184,0)</f>
        <v>0</v>
      </c>
      <c r="BH184" s="187">
        <f>IF(N184="sníž. přenesená",J184,0)</f>
        <v>0</v>
      </c>
      <c r="BI184" s="187">
        <f>IF(N184="nulová",J184,0)</f>
        <v>0</v>
      </c>
      <c r="BJ184" s="20" t="s">
        <v>83</v>
      </c>
      <c r="BK184" s="187">
        <f>ROUND(I184*H184,2)</f>
        <v>0</v>
      </c>
      <c r="BL184" s="20" t="s">
        <v>157</v>
      </c>
      <c r="BM184" s="186" t="s">
        <v>817</v>
      </c>
    </row>
    <row r="185" spans="1:65" s="13" customFormat="1" ht="10.199999999999999">
      <c r="B185" s="207"/>
      <c r="C185" s="208"/>
      <c r="D185" s="188" t="s">
        <v>210</v>
      </c>
      <c r="E185" s="209" t="s">
        <v>31</v>
      </c>
      <c r="F185" s="210" t="s">
        <v>818</v>
      </c>
      <c r="G185" s="208"/>
      <c r="H185" s="209" t="s">
        <v>31</v>
      </c>
      <c r="I185" s="211"/>
      <c r="J185" s="208"/>
      <c r="K185" s="208"/>
      <c r="L185" s="212"/>
      <c r="M185" s="213"/>
      <c r="N185" s="214"/>
      <c r="O185" s="214"/>
      <c r="P185" s="214"/>
      <c r="Q185" s="214"/>
      <c r="R185" s="214"/>
      <c r="S185" s="214"/>
      <c r="T185" s="215"/>
      <c r="AT185" s="216" t="s">
        <v>210</v>
      </c>
      <c r="AU185" s="216" t="s">
        <v>85</v>
      </c>
      <c r="AV185" s="13" t="s">
        <v>83</v>
      </c>
      <c r="AW185" s="13" t="s">
        <v>38</v>
      </c>
      <c r="AX185" s="13" t="s">
        <v>76</v>
      </c>
      <c r="AY185" s="216" t="s">
        <v>152</v>
      </c>
    </row>
    <row r="186" spans="1:65" s="13" customFormat="1" ht="10.199999999999999">
      <c r="B186" s="207"/>
      <c r="C186" s="208"/>
      <c r="D186" s="188" t="s">
        <v>210</v>
      </c>
      <c r="E186" s="209" t="s">
        <v>31</v>
      </c>
      <c r="F186" s="210" t="s">
        <v>789</v>
      </c>
      <c r="G186" s="208"/>
      <c r="H186" s="209" t="s">
        <v>31</v>
      </c>
      <c r="I186" s="211"/>
      <c r="J186" s="208"/>
      <c r="K186" s="208"/>
      <c r="L186" s="212"/>
      <c r="M186" s="213"/>
      <c r="N186" s="214"/>
      <c r="O186" s="214"/>
      <c r="P186" s="214"/>
      <c r="Q186" s="214"/>
      <c r="R186" s="214"/>
      <c r="S186" s="214"/>
      <c r="T186" s="215"/>
      <c r="AT186" s="216" t="s">
        <v>210</v>
      </c>
      <c r="AU186" s="216" t="s">
        <v>85</v>
      </c>
      <c r="AV186" s="13" t="s">
        <v>83</v>
      </c>
      <c r="AW186" s="13" t="s">
        <v>38</v>
      </c>
      <c r="AX186" s="13" t="s">
        <v>76</v>
      </c>
      <c r="AY186" s="216" t="s">
        <v>152</v>
      </c>
    </row>
    <row r="187" spans="1:65" s="14" customFormat="1" ht="10.199999999999999">
      <c r="B187" s="217"/>
      <c r="C187" s="218"/>
      <c r="D187" s="188" t="s">
        <v>210</v>
      </c>
      <c r="E187" s="219" t="s">
        <v>31</v>
      </c>
      <c r="F187" s="220" t="s">
        <v>819</v>
      </c>
      <c r="G187" s="218"/>
      <c r="H187" s="221">
        <v>403.47899999999998</v>
      </c>
      <c r="I187" s="222"/>
      <c r="J187" s="218"/>
      <c r="K187" s="218"/>
      <c r="L187" s="223"/>
      <c r="M187" s="224"/>
      <c r="N187" s="225"/>
      <c r="O187" s="225"/>
      <c r="P187" s="225"/>
      <c r="Q187" s="225"/>
      <c r="R187" s="225"/>
      <c r="S187" s="225"/>
      <c r="T187" s="226"/>
      <c r="AT187" s="227" t="s">
        <v>210</v>
      </c>
      <c r="AU187" s="227" t="s">
        <v>85</v>
      </c>
      <c r="AV187" s="14" t="s">
        <v>85</v>
      </c>
      <c r="AW187" s="14" t="s">
        <v>38</v>
      </c>
      <c r="AX187" s="14" t="s">
        <v>76</v>
      </c>
      <c r="AY187" s="227" t="s">
        <v>152</v>
      </c>
    </row>
    <row r="188" spans="1:65" s="13" customFormat="1" ht="10.199999999999999">
      <c r="B188" s="207"/>
      <c r="C188" s="208"/>
      <c r="D188" s="188" t="s">
        <v>210</v>
      </c>
      <c r="E188" s="209" t="s">
        <v>31</v>
      </c>
      <c r="F188" s="210" t="s">
        <v>792</v>
      </c>
      <c r="G188" s="208"/>
      <c r="H188" s="209" t="s">
        <v>31</v>
      </c>
      <c r="I188" s="211"/>
      <c r="J188" s="208"/>
      <c r="K188" s="208"/>
      <c r="L188" s="212"/>
      <c r="M188" s="213"/>
      <c r="N188" s="214"/>
      <c r="O188" s="214"/>
      <c r="P188" s="214"/>
      <c r="Q188" s="214"/>
      <c r="R188" s="214"/>
      <c r="S188" s="214"/>
      <c r="T188" s="215"/>
      <c r="AT188" s="216" t="s">
        <v>210</v>
      </c>
      <c r="AU188" s="216" t="s">
        <v>85</v>
      </c>
      <c r="AV188" s="13" t="s">
        <v>83</v>
      </c>
      <c r="AW188" s="13" t="s">
        <v>38</v>
      </c>
      <c r="AX188" s="13" t="s">
        <v>76</v>
      </c>
      <c r="AY188" s="216" t="s">
        <v>152</v>
      </c>
    </row>
    <row r="189" spans="1:65" s="14" customFormat="1" ht="10.199999999999999">
      <c r="B189" s="217"/>
      <c r="C189" s="218"/>
      <c r="D189" s="188" t="s">
        <v>210</v>
      </c>
      <c r="E189" s="219" t="s">
        <v>31</v>
      </c>
      <c r="F189" s="220" t="s">
        <v>793</v>
      </c>
      <c r="G189" s="218"/>
      <c r="H189" s="221">
        <v>248.95500000000001</v>
      </c>
      <c r="I189" s="222"/>
      <c r="J189" s="218"/>
      <c r="K189" s="218"/>
      <c r="L189" s="223"/>
      <c r="M189" s="224"/>
      <c r="N189" s="225"/>
      <c r="O189" s="225"/>
      <c r="P189" s="225"/>
      <c r="Q189" s="225"/>
      <c r="R189" s="225"/>
      <c r="S189" s="225"/>
      <c r="T189" s="226"/>
      <c r="AT189" s="227" t="s">
        <v>210</v>
      </c>
      <c r="AU189" s="227" t="s">
        <v>85</v>
      </c>
      <c r="AV189" s="14" t="s">
        <v>85</v>
      </c>
      <c r="AW189" s="14" t="s">
        <v>38</v>
      </c>
      <c r="AX189" s="14" t="s">
        <v>76</v>
      </c>
      <c r="AY189" s="227" t="s">
        <v>152</v>
      </c>
    </row>
    <row r="190" spans="1:65" s="15" customFormat="1" ht="10.199999999999999">
      <c r="B190" s="228"/>
      <c r="C190" s="229"/>
      <c r="D190" s="188" t="s">
        <v>210</v>
      </c>
      <c r="E190" s="230" t="s">
        <v>31</v>
      </c>
      <c r="F190" s="231" t="s">
        <v>223</v>
      </c>
      <c r="G190" s="229"/>
      <c r="H190" s="232">
        <v>652.43399999999997</v>
      </c>
      <c r="I190" s="233"/>
      <c r="J190" s="229"/>
      <c r="K190" s="229"/>
      <c r="L190" s="234"/>
      <c r="M190" s="235"/>
      <c r="N190" s="236"/>
      <c r="O190" s="236"/>
      <c r="P190" s="236"/>
      <c r="Q190" s="236"/>
      <c r="R190" s="236"/>
      <c r="S190" s="236"/>
      <c r="T190" s="237"/>
      <c r="AT190" s="238" t="s">
        <v>210</v>
      </c>
      <c r="AU190" s="238" t="s">
        <v>85</v>
      </c>
      <c r="AV190" s="15" t="s">
        <v>157</v>
      </c>
      <c r="AW190" s="15" t="s">
        <v>38</v>
      </c>
      <c r="AX190" s="15" t="s">
        <v>83</v>
      </c>
      <c r="AY190" s="238" t="s">
        <v>152</v>
      </c>
    </row>
    <row r="191" spans="1:65" s="2" customFormat="1" ht="24.15" customHeight="1">
      <c r="A191" s="38"/>
      <c r="B191" s="39"/>
      <c r="C191" s="175" t="s">
        <v>311</v>
      </c>
      <c r="D191" s="175" t="s">
        <v>153</v>
      </c>
      <c r="E191" s="176" t="s">
        <v>820</v>
      </c>
      <c r="F191" s="177" t="s">
        <v>821</v>
      </c>
      <c r="G191" s="178" t="s">
        <v>650</v>
      </c>
      <c r="H191" s="179">
        <v>199.572</v>
      </c>
      <c r="I191" s="180"/>
      <c r="J191" s="181">
        <f>ROUND(I191*H191,2)</f>
        <v>0</v>
      </c>
      <c r="K191" s="177" t="s">
        <v>31</v>
      </c>
      <c r="L191" s="43"/>
      <c r="M191" s="182" t="s">
        <v>31</v>
      </c>
      <c r="N191" s="183" t="s">
        <v>47</v>
      </c>
      <c r="O191" s="68"/>
      <c r="P191" s="184">
        <f>O191*H191</f>
        <v>0</v>
      </c>
      <c r="Q191" s="184">
        <v>0</v>
      </c>
      <c r="R191" s="184">
        <f>Q191*H191</f>
        <v>0</v>
      </c>
      <c r="S191" s="184">
        <v>0</v>
      </c>
      <c r="T191" s="185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186" t="s">
        <v>157</v>
      </c>
      <c r="AT191" s="186" t="s">
        <v>153</v>
      </c>
      <c r="AU191" s="186" t="s">
        <v>85</v>
      </c>
      <c r="AY191" s="20" t="s">
        <v>152</v>
      </c>
      <c r="BE191" s="187">
        <f>IF(N191="základní",J191,0)</f>
        <v>0</v>
      </c>
      <c r="BF191" s="187">
        <f>IF(N191="snížená",J191,0)</f>
        <v>0</v>
      </c>
      <c r="BG191" s="187">
        <f>IF(N191="zákl. přenesená",J191,0)</f>
        <v>0</v>
      </c>
      <c r="BH191" s="187">
        <f>IF(N191="sníž. přenesená",J191,0)</f>
        <v>0</v>
      </c>
      <c r="BI191" s="187">
        <f>IF(N191="nulová",J191,0)</f>
        <v>0</v>
      </c>
      <c r="BJ191" s="20" t="s">
        <v>83</v>
      </c>
      <c r="BK191" s="187">
        <f>ROUND(I191*H191,2)</f>
        <v>0</v>
      </c>
      <c r="BL191" s="20" t="s">
        <v>157</v>
      </c>
      <c r="BM191" s="186" t="s">
        <v>822</v>
      </c>
    </row>
    <row r="192" spans="1:65" s="13" customFormat="1" ht="10.199999999999999">
      <c r="B192" s="207"/>
      <c r="C192" s="208"/>
      <c r="D192" s="188" t="s">
        <v>210</v>
      </c>
      <c r="E192" s="209" t="s">
        <v>31</v>
      </c>
      <c r="F192" s="210" t="s">
        <v>823</v>
      </c>
      <c r="G192" s="208"/>
      <c r="H192" s="209" t="s">
        <v>31</v>
      </c>
      <c r="I192" s="211"/>
      <c r="J192" s="208"/>
      <c r="K192" s="208"/>
      <c r="L192" s="212"/>
      <c r="M192" s="213"/>
      <c r="N192" s="214"/>
      <c r="O192" s="214"/>
      <c r="P192" s="214"/>
      <c r="Q192" s="214"/>
      <c r="R192" s="214"/>
      <c r="S192" s="214"/>
      <c r="T192" s="215"/>
      <c r="AT192" s="216" t="s">
        <v>210</v>
      </c>
      <c r="AU192" s="216" t="s">
        <v>85</v>
      </c>
      <c r="AV192" s="13" t="s">
        <v>83</v>
      </c>
      <c r="AW192" s="13" t="s">
        <v>38</v>
      </c>
      <c r="AX192" s="13" t="s">
        <v>76</v>
      </c>
      <c r="AY192" s="216" t="s">
        <v>152</v>
      </c>
    </row>
    <row r="193" spans="2:51" s="13" customFormat="1" ht="10.199999999999999">
      <c r="B193" s="207"/>
      <c r="C193" s="208"/>
      <c r="D193" s="188" t="s">
        <v>210</v>
      </c>
      <c r="E193" s="209" t="s">
        <v>31</v>
      </c>
      <c r="F193" s="210" t="s">
        <v>824</v>
      </c>
      <c r="G193" s="208"/>
      <c r="H193" s="209" t="s">
        <v>31</v>
      </c>
      <c r="I193" s="211"/>
      <c r="J193" s="208"/>
      <c r="K193" s="208"/>
      <c r="L193" s="212"/>
      <c r="M193" s="213"/>
      <c r="N193" s="214"/>
      <c r="O193" s="214"/>
      <c r="P193" s="214"/>
      <c r="Q193" s="214"/>
      <c r="R193" s="214"/>
      <c r="S193" s="214"/>
      <c r="T193" s="215"/>
      <c r="AT193" s="216" t="s">
        <v>210</v>
      </c>
      <c r="AU193" s="216" t="s">
        <v>85</v>
      </c>
      <c r="AV193" s="13" t="s">
        <v>83</v>
      </c>
      <c r="AW193" s="13" t="s">
        <v>38</v>
      </c>
      <c r="AX193" s="13" t="s">
        <v>76</v>
      </c>
      <c r="AY193" s="216" t="s">
        <v>152</v>
      </c>
    </row>
    <row r="194" spans="2:51" s="14" customFormat="1" ht="10.199999999999999">
      <c r="B194" s="217"/>
      <c r="C194" s="218"/>
      <c r="D194" s="188" t="s">
        <v>210</v>
      </c>
      <c r="E194" s="219" t="s">
        <v>31</v>
      </c>
      <c r="F194" s="220" t="s">
        <v>825</v>
      </c>
      <c r="G194" s="218"/>
      <c r="H194" s="221">
        <v>233.35900000000001</v>
      </c>
      <c r="I194" s="222"/>
      <c r="J194" s="218"/>
      <c r="K194" s="218"/>
      <c r="L194" s="223"/>
      <c r="M194" s="224"/>
      <c r="N194" s="225"/>
      <c r="O194" s="225"/>
      <c r="P194" s="225"/>
      <c r="Q194" s="225"/>
      <c r="R194" s="225"/>
      <c r="S194" s="225"/>
      <c r="T194" s="226"/>
      <c r="AT194" s="227" t="s">
        <v>210</v>
      </c>
      <c r="AU194" s="227" t="s">
        <v>85</v>
      </c>
      <c r="AV194" s="14" t="s">
        <v>85</v>
      </c>
      <c r="AW194" s="14" t="s">
        <v>38</v>
      </c>
      <c r="AX194" s="14" t="s">
        <v>76</v>
      </c>
      <c r="AY194" s="227" t="s">
        <v>152</v>
      </c>
    </row>
    <row r="195" spans="2:51" s="14" customFormat="1" ht="10.199999999999999">
      <c r="B195" s="217"/>
      <c r="C195" s="218"/>
      <c r="D195" s="188" t="s">
        <v>210</v>
      </c>
      <c r="E195" s="219" t="s">
        <v>31</v>
      </c>
      <c r="F195" s="220" t="s">
        <v>826</v>
      </c>
      <c r="G195" s="218"/>
      <c r="H195" s="221">
        <v>-35.823</v>
      </c>
      <c r="I195" s="222"/>
      <c r="J195" s="218"/>
      <c r="K195" s="218"/>
      <c r="L195" s="223"/>
      <c r="M195" s="224"/>
      <c r="N195" s="225"/>
      <c r="O195" s="225"/>
      <c r="P195" s="225"/>
      <c r="Q195" s="225"/>
      <c r="R195" s="225"/>
      <c r="S195" s="225"/>
      <c r="T195" s="226"/>
      <c r="AT195" s="227" t="s">
        <v>210</v>
      </c>
      <c r="AU195" s="227" t="s">
        <v>85</v>
      </c>
      <c r="AV195" s="14" t="s">
        <v>85</v>
      </c>
      <c r="AW195" s="14" t="s">
        <v>38</v>
      </c>
      <c r="AX195" s="14" t="s">
        <v>76</v>
      </c>
      <c r="AY195" s="227" t="s">
        <v>152</v>
      </c>
    </row>
    <row r="196" spans="2:51" s="14" customFormat="1" ht="10.199999999999999">
      <c r="B196" s="217"/>
      <c r="C196" s="218"/>
      <c r="D196" s="188" t="s">
        <v>210</v>
      </c>
      <c r="E196" s="219" t="s">
        <v>31</v>
      </c>
      <c r="F196" s="220" t="s">
        <v>827</v>
      </c>
      <c r="G196" s="218"/>
      <c r="H196" s="221">
        <v>-63.322000000000003</v>
      </c>
      <c r="I196" s="222"/>
      <c r="J196" s="218"/>
      <c r="K196" s="218"/>
      <c r="L196" s="223"/>
      <c r="M196" s="224"/>
      <c r="N196" s="225"/>
      <c r="O196" s="225"/>
      <c r="P196" s="225"/>
      <c r="Q196" s="225"/>
      <c r="R196" s="225"/>
      <c r="S196" s="225"/>
      <c r="T196" s="226"/>
      <c r="AT196" s="227" t="s">
        <v>210</v>
      </c>
      <c r="AU196" s="227" t="s">
        <v>85</v>
      </c>
      <c r="AV196" s="14" t="s">
        <v>85</v>
      </c>
      <c r="AW196" s="14" t="s">
        <v>38</v>
      </c>
      <c r="AX196" s="14" t="s">
        <v>76</v>
      </c>
      <c r="AY196" s="227" t="s">
        <v>152</v>
      </c>
    </row>
    <row r="197" spans="2:51" s="14" customFormat="1" ht="10.199999999999999">
      <c r="B197" s="217"/>
      <c r="C197" s="218"/>
      <c r="D197" s="188" t="s">
        <v>210</v>
      </c>
      <c r="E197" s="219" t="s">
        <v>31</v>
      </c>
      <c r="F197" s="220" t="s">
        <v>828</v>
      </c>
      <c r="G197" s="218"/>
      <c r="H197" s="221">
        <v>-9.3620000000000001</v>
      </c>
      <c r="I197" s="222"/>
      <c r="J197" s="218"/>
      <c r="K197" s="218"/>
      <c r="L197" s="223"/>
      <c r="M197" s="224"/>
      <c r="N197" s="225"/>
      <c r="O197" s="225"/>
      <c r="P197" s="225"/>
      <c r="Q197" s="225"/>
      <c r="R197" s="225"/>
      <c r="S197" s="225"/>
      <c r="T197" s="226"/>
      <c r="AT197" s="227" t="s">
        <v>210</v>
      </c>
      <c r="AU197" s="227" t="s">
        <v>85</v>
      </c>
      <c r="AV197" s="14" t="s">
        <v>85</v>
      </c>
      <c r="AW197" s="14" t="s">
        <v>38</v>
      </c>
      <c r="AX197" s="14" t="s">
        <v>76</v>
      </c>
      <c r="AY197" s="227" t="s">
        <v>152</v>
      </c>
    </row>
    <row r="198" spans="2:51" s="14" customFormat="1" ht="10.199999999999999">
      <c r="B198" s="217"/>
      <c r="C198" s="218"/>
      <c r="D198" s="188" t="s">
        <v>210</v>
      </c>
      <c r="E198" s="219" t="s">
        <v>31</v>
      </c>
      <c r="F198" s="220" t="s">
        <v>829</v>
      </c>
      <c r="G198" s="218"/>
      <c r="H198" s="221">
        <v>-3.3570000000000002</v>
      </c>
      <c r="I198" s="222"/>
      <c r="J198" s="218"/>
      <c r="K198" s="218"/>
      <c r="L198" s="223"/>
      <c r="M198" s="224"/>
      <c r="N198" s="225"/>
      <c r="O198" s="225"/>
      <c r="P198" s="225"/>
      <c r="Q198" s="225"/>
      <c r="R198" s="225"/>
      <c r="S198" s="225"/>
      <c r="T198" s="226"/>
      <c r="AT198" s="227" t="s">
        <v>210</v>
      </c>
      <c r="AU198" s="227" t="s">
        <v>85</v>
      </c>
      <c r="AV198" s="14" t="s">
        <v>85</v>
      </c>
      <c r="AW198" s="14" t="s">
        <v>38</v>
      </c>
      <c r="AX198" s="14" t="s">
        <v>76</v>
      </c>
      <c r="AY198" s="227" t="s">
        <v>152</v>
      </c>
    </row>
    <row r="199" spans="2:51" s="14" customFormat="1" ht="10.199999999999999">
      <c r="B199" s="217"/>
      <c r="C199" s="218"/>
      <c r="D199" s="188" t="s">
        <v>210</v>
      </c>
      <c r="E199" s="219" t="s">
        <v>31</v>
      </c>
      <c r="F199" s="220" t="s">
        <v>830</v>
      </c>
      <c r="G199" s="218"/>
      <c r="H199" s="221">
        <v>-10.984</v>
      </c>
      <c r="I199" s="222"/>
      <c r="J199" s="218"/>
      <c r="K199" s="218"/>
      <c r="L199" s="223"/>
      <c r="M199" s="224"/>
      <c r="N199" s="225"/>
      <c r="O199" s="225"/>
      <c r="P199" s="225"/>
      <c r="Q199" s="225"/>
      <c r="R199" s="225"/>
      <c r="S199" s="225"/>
      <c r="T199" s="226"/>
      <c r="AT199" s="227" t="s">
        <v>210</v>
      </c>
      <c r="AU199" s="227" t="s">
        <v>85</v>
      </c>
      <c r="AV199" s="14" t="s">
        <v>85</v>
      </c>
      <c r="AW199" s="14" t="s">
        <v>38</v>
      </c>
      <c r="AX199" s="14" t="s">
        <v>76</v>
      </c>
      <c r="AY199" s="227" t="s">
        <v>152</v>
      </c>
    </row>
    <row r="200" spans="2:51" s="16" customFormat="1" ht="10.199999999999999">
      <c r="B200" s="252"/>
      <c r="C200" s="253"/>
      <c r="D200" s="188" t="s">
        <v>210</v>
      </c>
      <c r="E200" s="254" t="s">
        <v>704</v>
      </c>
      <c r="F200" s="255" t="s">
        <v>503</v>
      </c>
      <c r="G200" s="253"/>
      <c r="H200" s="256">
        <v>110.51100000000001</v>
      </c>
      <c r="I200" s="257"/>
      <c r="J200" s="253"/>
      <c r="K200" s="253"/>
      <c r="L200" s="258"/>
      <c r="M200" s="259"/>
      <c r="N200" s="260"/>
      <c r="O200" s="260"/>
      <c r="P200" s="260"/>
      <c r="Q200" s="260"/>
      <c r="R200" s="260"/>
      <c r="S200" s="260"/>
      <c r="T200" s="261"/>
      <c r="AT200" s="262" t="s">
        <v>210</v>
      </c>
      <c r="AU200" s="262" t="s">
        <v>85</v>
      </c>
      <c r="AV200" s="16" t="s">
        <v>165</v>
      </c>
      <c r="AW200" s="16" t="s">
        <v>38</v>
      </c>
      <c r="AX200" s="16" t="s">
        <v>76</v>
      </c>
      <c r="AY200" s="262" t="s">
        <v>152</v>
      </c>
    </row>
    <row r="201" spans="2:51" s="13" customFormat="1" ht="10.199999999999999">
      <c r="B201" s="207"/>
      <c r="C201" s="208"/>
      <c r="D201" s="188" t="s">
        <v>210</v>
      </c>
      <c r="E201" s="209" t="s">
        <v>31</v>
      </c>
      <c r="F201" s="210" t="s">
        <v>831</v>
      </c>
      <c r="G201" s="208"/>
      <c r="H201" s="209" t="s">
        <v>31</v>
      </c>
      <c r="I201" s="211"/>
      <c r="J201" s="208"/>
      <c r="K201" s="208"/>
      <c r="L201" s="212"/>
      <c r="M201" s="213"/>
      <c r="N201" s="214"/>
      <c r="O201" s="214"/>
      <c r="P201" s="214"/>
      <c r="Q201" s="214"/>
      <c r="R201" s="214"/>
      <c r="S201" s="214"/>
      <c r="T201" s="215"/>
      <c r="AT201" s="216" t="s">
        <v>210</v>
      </c>
      <c r="AU201" s="216" t="s">
        <v>85</v>
      </c>
      <c r="AV201" s="13" t="s">
        <v>83</v>
      </c>
      <c r="AW201" s="13" t="s">
        <v>38</v>
      </c>
      <c r="AX201" s="13" t="s">
        <v>76</v>
      </c>
      <c r="AY201" s="216" t="s">
        <v>152</v>
      </c>
    </row>
    <row r="202" spans="2:51" s="14" customFormat="1" ht="10.199999999999999">
      <c r="B202" s="217"/>
      <c r="C202" s="218"/>
      <c r="D202" s="188" t="s">
        <v>210</v>
      </c>
      <c r="E202" s="219" t="s">
        <v>31</v>
      </c>
      <c r="F202" s="220" t="s">
        <v>832</v>
      </c>
      <c r="G202" s="218"/>
      <c r="H202" s="221">
        <v>121.752</v>
      </c>
      <c r="I202" s="222"/>
      <c r="J202" s="218"/>
      <c r="K202" s="218"/>
      <c r="L202" s="223"/>
      <c r="M202" s="224"/>
      <c r="N202" s="225"/>
      <c r="O202" s="225"/>
      <c r="P202" s="225"/>
      <c r="Q202" s="225"/>
      <c r="R202" s="225"/>
      <c r="S202" s="225"/>
      <c r="T202" s="226"/>
      <c r="AT202" s="227" t="s">
        <v>210</v>
      </c>
      <c r="AU202" s="227" t="s">
        <v>85</v>
      </c>
      <c r="AV202" s="14" t="s">
        <v>85</v>
      </c>
      <c r="AW202" s="14" t="s">
        <v>38</v>
      </c>
      <c r="AX202" s="14" t="s">
        <v>76</v>
      </c>
      <c r="AY202" s="227" t="s">
        <v>152</v>
      </c>
    </row>
    <row r="203" spans="2:51" s="14" customFormat="1" ht="10.199999999999999">
      <c r="B203" s="217"/>
      <c r="C203" s="218"/>
      <c r="D203" s="188" t="s">
        <v>210</v>
      </c>
      <c r="E203" s="219" t="s">
        <v>31</v>
      </c>
      <c r="F203" s="220" t="s">
        <v>833</v>
      </c>
      <c r="G203" s="218"/>
      <c r="H203" s="221">
        <v>28</v>
      </c>
      <c r="I203" s="222"/>
      <c r="J203" s="218"/>
      <c r="K203" s="218"/>
      <c r="L203" s="223"/>
      <c r="M203" s="224"/>
      <c r="N203" s="225"/>
      <c r="O203" s="225"/>
      <c r="P203" s="225"/>
      <c r="Q203" s="225"/>
      <c r="R203" s="225"/>
      <c r="S203" s="225"/>
      <c r="T203" s="226"/>
      <c r="AT203" s="227" t="s">
        <v>210</v>
      </c>
      <c r="AU203" s="227" t="s">
        <v>85</v>
      </c>
      <c r="AV203" s="14" t="s">
        <v>85</v>
      </c>
      <c r="AW203" s="14" t="s">
        <v>38</v>
      </c>
      <c r="AX203" s="14" t="s">
        <v>76</v>
      </c>
      <c r="AY203" s="227" t="s">
        <v>152</v>
      </c>
    </row>
    <row r="204" spans="2:51" s="14" customFormat="1" ht="10.199999999999999">
      <c r="B204" s="217"/>
      <c r="C204" s="218"/>
      <c r="D204" s="188" t="s">
        <v>210</v>
      </c>
      <c r="E204" s="219" t="s">
        <v>31</v>
      </c>
      <c r="F204" s="220" t="s">
        <v>834</v>
      </c>
      <c r="G204" s="218"/>
      <c r="H204" s="221">
        <v>11.4</v>
      </c>
      <c r="I204" s="222"/>
      <c r="J204" s="218"/>
      <c r="K204" s="218"/>
      <c r="L204" s="223"/>
      <c r="M204" s="224"/>
      <c r="N204" s="225"/>
      <c r="O204" s="225"/>
      <c r="P204" s="225"/>
      <c r="Q204" s="225"/>
      <c r="R204" s="225"/>
      <c r="S204" s="225"/>
      <c r="T204" s="226"/>
      <c r="AT204" s="227" t="s">
        <v>210</v>
      </c>
      <c r="AU204" s="227" t="s">
        <v>85</v>
      </c>
      <c r="AV204" s="14" t="s">
        <v>85</v>
      </c>
      <c r="AW204" s="14" t="s">
        <v>38</v>
      </c>
      <c r="AX204" s="14" t="s">
        <v>76</v>
      </c>
      <c r="AY204" s="227" t="s">
        <v>152</v>
      </c>
    </row>
    <row r="205" spans="2:51" s="14" customFormat="1" ht="10.199999999999999">
      <c r="B205" s="217"/>
      <c r="C205" s="218"/>
      <c r="D205" s="188" t="s">
        <v>210</v>
      </c>
      <c r="E205" s="219" t="s">
        <v>31</v>
      </c>
      <c r="F205" s="220" t="s">
        <v>835</v>
      </c>
      <c r="G205" s="218"/>
      <c r="H205" s="221">
        <v>-11.156000000000001</v>
      </c>
      <c r="I205" s="222"/>
      <c r="J205" s="218"/>
      <c r="K205" s="218"/>
      <c r="L205" s="223"/>
      <c r="M205" s="224"/>
      <c r="N205" s="225"/>
      <c r="O205" s="225"/>
      <c r="P205" s="225"/>
      <c r="Q205" s="225"/>
      <c r="R205" s="225"/>
      <c r="S205" s="225"/>
      <c r="T205" s="226"/>
      <c r="AT205" s="227" t="s">
        <v>210</v>
      </c>
      <c r="AU205" s="227" t="s">
        <v>85</v>
      </c>
      <c r="AV205" s="14" t="s">
        <v>85</v>
      </c>
      <c r="AW205" s="14" t="s">
        <v>38</v>
      </c>
      <c r="AX205" s="14" t="s">
        <v>76</v>
      </c>
      <c r="AY205" s="227" t="s">
        <v>152</v>
      </c>
    </row>
    <row r="206" spans="2:51" s="14" customFormat="1" ht="10.199999999999999">
      <c r="B206" s="217"/>
      <c r="C206" s="218"/>
      <c r="D206" s="188" t="s">
        <v>210</v>
      </c>
      <c r="E206" s="219" t="s">
        <v>31</v>
      </c>
      <c r="F206" s="220" t="s">
        <v>836</v>
      </c>
      <c r="G206" s="218"/>
      <c r="H206" s="221">
        <v>-51.337000000000003</v>
      </c>
      <c r="I206" s="222"/>
      <c r="J206" s="218"/>
      <c r="K206" s="218"/>
      <c r="L206" s="223"/>
      <c r="M206" s="224"/>
      <c r="N206" s="225"/>
      <c r="O206" s="225"/>
      <c r="P206" s="225"/>
      <c r="Q206" s="225"/>
      <c r="R206" s="225"/>
      <c r="S206" s="225"/>
      <c r="T206" s="226"/>
      <c r="AT206" s="227" t="s">
        <v>210</v>
      </c>
      <c r="AU206" s="227" t="s">
        <v>85</v>
      </c>
      <c r="AV206" s="14" t="s">
        <v>85</v>
      </c>
      <c r="AW206" s="14" t="s">
        <v>38</v>
      </c>
      <c r="AX206" s="14" t="s">
        <v>76</v>
      </c>
      <c r="AY206" s="227" t="s">
        <v>152</v>
      </c>
    </row>
    <row r="207" spans="2:51" s="14" customFormat="1" ht="10.199999999999999">
      <c r="B207" s="217"/>
      <c r="C207" s="218"/>
      <c r="D207" s="188" t="s">
        <v>210</v>
      </c>
      <c r="E207" s="219" t="s">
        <v>31</v>
      </c>
      <c r="F207" s="220" t="s">
        <v>837</v>
      </c>
      <c r="G207" s="218"/>
      <c r="H207" s="221">
        <v>-2.484</v>
      </c>
      <c r="I207" s="222"/>
      <c r="J207" s="218"/>
      <c r="K207" s="218"/>
      <c r="L207" s="223"/>
      <c r="M207" s="224"/>
      <c r="N207" s="225"/>
      <c r="O207" s="225"/>
      <c r="P207" s="225"/>
      <c r="Q207" s="225"/>
      <c r="R207" s="225"/>
      <c r="S207" s="225"/>
      <c r="T207" s="226"/>
      <c r="AT207" s="227" t="s">
        <v>210</v>
      </c>
      <c r="AU207" s="227" t="s">
        <v>85</v>
      </c>
      <c r="AV207" s="14" t="s">
        <v>85</v>
      </c>
      <c r="AW207" s="14" t="s">
        <v>38</v>
      </c>
      <c r="AX207" s="14" t="s">
        <v>76</v>
      </c>
      <c r="AY207" s="227" t="s">
        <v>152</v>
      </c>
    </row>
    <row r="208" spans="2:51" s="14" customFormat="1" ht="10.199999999999999">
      <c r="B208" s="217"/>
      <c r="C208" s="218"/>
      <c r="D208" s="188" t="s">
        <v>210</v>
      </c>
      <c r="E208" s="219" t="s">
        <v>31</v>
      </c>
      <c r="F208" s="220" t="s">
        <v>838</v>
      </c>
      <c r="G208" s="218"/>
      <c r="H208" s="221">
        <v>-0.47199999999999998</v>
      </c>
      <c r="I208" s="222"/>
      <c r="J208" s="218"/>
      <c r="K208" s="218"/>
      <c r="L208" s="223"/>
      <c r="M208" s="224"/>
      <c r="N208" s="225"/>
      <c r="O208" s="225"/>
      <c r="P208" s="225"/>
      <c r="Q208" s="225"/>
      <c r="R208" s="225"/>
      <c r="S208" s="225"/>
      <c r="T208" s="226"/>
      <c r="AT208" s="227" t="s">
        <v>210</v>
      </c>
      <c r="AU208" s="227" t="s">
        <v>85</v>
      </c>
      <c r="AV208" s="14" t="s">
        <v>85</v>
      </c>
      <c r="AW208" s="14" t="s">
        <v>38</v>
      </c>
      <c r="AX208" s="14" t="s">
        <v>76</v>
      </c>
      <c r="AY208" s="227" t="s">
        <v>152</v>
      </c>
    </row>
    <row r="209" spans="1:65" s="14" customFormat="1" ht="10.199999999999999">
      <c r="B209" s="217"/>
      <c r="C209" s="218"/>
      <c r="D209" s="188" t="s">
        <v>210</v>
      </c>
      <c r="E209" s="219" t="s">
        <v>31</v>
      </c>
      <c r="F209" s="220" t="s">
        <v>839</v>
      </c>
      <c r="G209" s="218"/>
      <c r="H209" s="221">
        <v>-6.6420000000000003</v>
      </c>
      <c r="I209" s="222"/>
      <c r="J209" s="218"/>
      <c r="K209" s="218"/>
      <c r="L209" s="223"/>
      <c r="M209" s="224"/>
      <c r="N209" s="225"/>
      <c r="O209" s="225"/>
      <c r="P209" s="225"/>
      <c r="Q209" s="225"/>
      <c r="R209" s="225"/>
      <c r="S209" s="225"/>
      <c r="T209" s="226"/>
      <c r="AT209" s="227" t="s">
        <v>210</v>
      </c>
      <c r="AU209" s="227" t="s">
        <v>85</v>
      </c>
      <c r="AV209" s="14" t="s">
        <v>85</v>
      </c>
      <c r="AW209" s="14" t="s">
        <v>38</v>
      </c>
      <c r="AX209" s="14" t="s">
        <v>76</v>
      </c>
      <c r="AY209" s="227" t="s">
        <v>152</v>
      </c>
    </row>
    <row r="210" spans="1:65" s="16" customFormat="1" ht="10.199999999999999">
      <c r="B210" s="252"/>
      <c r="C210" s="253"/>
      <c r="D210" s="188" t="s">
        <v>210</v>
      </c>
      <c r="E210" s="254" t="s">
        <v>707</v>
      </c>
      <c r="F210" s="255" t="s">
        <v>503</v>
      </c>
      <c r="G210" s="253"/>
      <c r="H210" s="256">
        <v>89.061000000000021</v>
      </c>
      <c r="I210" s="257"/>
      <c r="J210" s="253"/>
      <c r="K210" s="253"/>
      <c r="L210" s="258"/>
      <c r="M210" s="259"/>
      <c r="N210" s="260"/>
      <c r="O210" s="260"/>
      <c r="P210" s="260"/>
      <c r="Q210" s="260"/>
      <c r="R210" s="260"/>
      <c r="S210" s="260"/>
      <c r="T210" s="261"/>
      <c r="AT210" s="262" t="s">
        <v>210</v>
      </c>
      <c r="AU210" s="262" t="s">
        <v>85</v>
      </c>
      <c r="AV210" s="16" t="s">
        <v>165</v>
      </c>
      <c r="AW210" s="16" t="s">
        <v>38</v>
      </c>
      <c r="AX210" s="16" t="s">
        <v>76</v>
      </c>
      <c r="AY210" s="262" t="s">
        <v>152</v>
      </c>
    </row>
    <row r="211" spans="1:65" s="15" customFormat="1" ht="10.199999999999999">
      <c r="B211" s="228"/>
      <c r="C211" s="229"/>
      <c r="D211" s="188" t="s">
        <v>210</v>
      </c>
      <c r="E211" s="230" t="s">
        <v>31</v>
      </c>
      <c r="F211" s="231" t="s">
        <v>223</v>
      </c>
      <c r="G211" s="229"/>
      <c r="H211" s="232">
        <v>199.572</v>
      </c>
      <c r="I211" s="233"/>
      <c r="J211" s="229"/>
      <c r="K211" s="229"/>
      <c r="L211" s="234"/>
      <c r="M211" s="235"/>
      <c r="N211" s="236"/>
      <c r="O211" s="236"/>
      <c r="P211" s="236"/>
      <c r="Q211" s="236"/>
      <c r="R211" s="236"/>
      <c r="S211" s="236"/>
      <c r="T211" s="237"/>
      <c r="AT211" s="238" t="s">
        <v>210</v>
      </c>
      <c r="AU211" s="238" t="s">
        <v>85</v>
      </c>
      <c r="AV211" s="15" t="s">
        <v>157</v>
      </c>
      <c r="AW211" s="15" t="s">
        <v>38</v>
      </c>
      <c r="AX211" s="15" t="s">
        <v>83</v>
      </c>
      <c r="AY211" s="238" t="s">
        <v>152</v>
      </c>
    </row>
    <row r="212" spans="1:65" s="2" customFormat="1" ht="16.5" customHeight="1">
      <c r="A212" s="38"/>
      <c r="B212" s="39"/>
      <c r="C212" s="239" t="s">
        <v>318</v>
      </c>
      <c r="D212" s="239" t="s">
        <v>224</v>
      </c>
      <c r="E212" s="240" t="s">
        <v>840</v>
      </c>
      <c r="F212" s="241" t="s">
        <v>841</v>
      </c>
      <c r="G212" s="242" t="s">
        <v>360</v>
      </c>
      <c r="H212" s="243">
        <v>221.02199999999999</v>
      </c>
      <c r="I212" s="244"/>
      <c r="J212" s="245">
        <f>ROUND(I212*H212,2)</f>
        <v>0</v>
      </c>
      <c r="K212" s="241" t="s">
        <v>31</v>
      </c>
      <c r="L212" s="246"/>
      <c r="M212" s="247" t="s">
        <v>31</v>
      </c>
      <c r="N212" s="248" t="s">
        <v>47</v>
      </c>
      <c r="O212" s="68"/>
      <c r="P212" s="184">
        <f>O212*H212</f>
        <v>0</v>
      </c>
      <c r="Q212" s="184">
        <v>0</v>
      </c>
      <c r="R212" s="184">
        <f>Q212*H212</f>
        <v>0</v>
      </c>
      <c r="S212" s="184">
        <v>0</v>
      </c>
      <c r="T212" s="185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186" t="s">
        <v>189</v>
      </c>
      <c r="AT212" s="186" t="s">
        <v>224</v>
      </c>
      <c r="AU212" s="186" t="s">
        <v>85</v>
      </c>
      <c r="AY212" s="20" t="s">
        <v>152</v>
      </c>
      <c r="BE212" s="187">
        <f>IF(N212="základní",J212,0)</f>
        <v>0</v>
      </c>
      <c r="BF212" s="187">
        <f>IF(N212="snížená",J212,0)</f>
        <v>0</v>
      </c>
      <c r="BG212" s="187">
        <f>IF(N212="zákl. přenesená",J212,0)</f>
        <v>0</v>
      </c>
      <c r="BH212" s="187">
        <f>IF(N212="sníž. přenesená",J212,0)</f>
        <v>0</v>
      </c>
      <c r="BI212" s="187">
        <f>IF(N212="nulová",J212,0)</f>
        <v>0</v>
      </c>
      <c r="BJ212" s="20" t="s">
        <v>83</v>
      </c>
      <c r="BK212" s="187">
        <f>ROUND(I212*H212,2)</f>
        <v>0</v>
      </c>
      <c r="BL212" s="20" t="s">
        <v>157</v>
      </c>
      <c r="BM212" s="186" t="s">
        <v>842</v>
      </c>
    </row>
    <row r="213" spans="1:65" s="14" customFormat="1" ht="10.199999999999999">
      <c r="B213" s="217"/>
      <c r="C213" s="218"/>
      <c r="D213" s="188" t="s">
        <v>210</v>
      </c>
      <c r="E213" s="219" t="s">
        <v>31</v>
      </c>
      <c r="F213" s="220" t="s">
        <v>704</v>
      </c>
      <c r="G213" s="218"/>
      <c r="H213" s="221">
        <v>110.511</v>
      </c>
      <c r="I213" s="222"/>
      <c r="J213" s="218"/>
      <c r="K213" s="218"/>
      <c r="L213" s="223"/>
      <c r="M213" s="224"/>
      <c r="N213" s="225"/>
      <c r="O213" s="225"/>
      <c r="P213" s="225"/>
      <c r="Q213" s="225"/>
      <c r="R213" s="225"/>
      <c r="S213" s="225"/>
      <c r="T213" s="226"/>
      <c r="AT213" s="227" t="s">
        <v>210</v>
      </c>
      <c r="AU213" s="227" t="s">
        <v>85</v>
      </c>
      <c r="AV213" s="14" t="s">
        <v>85</v>
      </c>
      <c r="AW213" s="14" t="s">
        <v>38</v>
      </c>
      <c r="AX213" s="14" t="s">
        <v>76</v>
      </c>
      <c r="AY213" s="227" t="s">
        <v>152</v>
      </c>
    </row>
    <row r="214" spans="1:65" s="14" customFormat="1" ht="10.199999999999999">
      <c r="B214" s="217"/>
      <c r="C214" s="218"/>
      <c r="D214" s="188" t="s">
        <v>210</v>
      </c>
      <c r="E214" s="219" t="s">
        <v>31</v>
      </c>
      <c r="F214" s="220" t="s">
        <v>843</v>
      </c>
      <c r="G214" s="218"/>
      <c r="H214" s="221">
        <v>221.02199999999999</v>
      </c>
      <c r="I214" s="222"/>
      <c r="J214" s="218"/>
      <c r="K214" s="218"/>
      <c r="L214" s="223"/>
      <c r="M214" s="224"/>
      <c r="N214" s="225"/>
      <c r="O214" s="225"/>
      <c r="P214" s="225"/>
      <c r="Q214" s="225"/>
      <c r="R214" s="225"/>
      <c r="S214" s="225"/>
      <c r="T214" s="226"/>
      <c r="AT214" s="227" t="s">
        <v>210</v>
      </c>
      <c r="AU214" s="227" t="s">
        <v>85</v>
      </c>
      <c r="AV214" s="14" t="s">
        <v>85</v>
      </c>
      <c r="AW214" s="14" t="s">
        <v>38</v>
      </c>
      <c r="AX214" s="14" t="s">
        <v>83</v>
      </c>
      <c r="AY214" s="227" t="s">
        <v>152</v>
      </c>
    </row>
    <row r="215" spans="1:65" s="2" customFormat="1" ht="37.799999999999997" customHeight="1">
      <c r="A215" s="38"/>
      <c r="B215" s="39"/>
      <c r="C215" s="175" t="s">
        <v>325</v>
      </c>
      <c r="D215" s="175" t="s">
        <v>153</v>
      </c>
      <c r="E215" s="176" t="s">
        <v>844</v>
      </c>
      <c r="F215" s="177" t="s">
        <v>845</v>
      </c>
      <c r="G215" s="178" t="s">
        <v>650</v>
      </c>
      <c r="H215" s="179">
        <v>114.65900000000001</v>
      </c>
      <c r="I215" s="180"/>
      <c r="J215" s="181">
        <f>ROUND(I215*H215,2)</f>
        <v>0</v>
      </c>
      <c r="K215" s="177" t="s">
        <v>31</v>
      </c>
      <c r="L215" s="43"/>
      <c r="M215" s="182" t="s">
        <v>31</v>
      </c>
      <c r="N215" s="183" t="s">
        <v>47</v>
      </c>
      <c r="O215" s="68"/>
      <c r="P215" s="184">
        <f>O215*H215</f>
        <v>0</v>
      </c>
      <c r="Q215" s="184">
        <v>0</v>
      </c>
      <c r="R215" s="184">
        <f>Q215*H215</f>
        <v>0</v>
      </c>
      <c r="S215" s="184">
        <v>0</v>
      </c>
      <c r="T215" s="185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186" t="s">
        <v>157</v>
      </c>
      <c r="AT215" s="186" t="s">
        <v>153</v>
      </c>
      <c r="AU215" s="186" t="s">
        <v>85</v>
      </c>
      <c r="AY215" s="20" t="s">
        <v>152</v>
      </c>
      <c r="BE215" s="187">
        <f>IF(N215="základní",J215,0)</f>
        <v>0</v>
      </c>
      <c r="BF215" s="187">
        <f>IF(N215="snížená",J215,0)</f>
        <v>0</v>
      </c>
      <c r="BG215" s="187">
        <f>IF(N215="zákl. přenesená",J215,0)</f>
        <v>0</v>
      </c>
      <c r="BH215" s="187">
        <f>IF(N215="sníž. přenesená",J215,0)</f>
        <v>0</v>
      </c>
      <c r="BI215" s="187">
        <f>IF(N215="nulová",J215,0)</f>
        <v>0</v>
      </c>
      <c r="BJ215" s="20" t="s">
        <v>83</v>
      </c>
      <c r="BK215" s="187">
        <f>ROUND(I215*H215,2)</f>
        <v>0</v>
      </c>
      <c r="BL215" s="20" t="s">
        <v>157</v>
      </c>
      <c r="BM215" s="186" t="s">
        <v>846</v>
      </c>
    </row>
    <row r="216" spans="1:65" s="13" customFormat="1" ht="10.199999999999999">
      <c r="B216" s="207"/>
      <c r="C216" s="208"/>
      <c r="D216" s="188" t="s">
        <v>210</v>
      </c>
      <c r="E216" s="209" t="s">
        <v>31</v>
      </c>
      <c r="F216" s="210" t="s">
        <v>662</v>
      </c>
      <c r="G216" s="208"/>
      <c r="H216" s="209" t="s">
        <v>31</v>
      </c>
      <c r="I216" s="211"/>
      <c r="J216" s="208"/>
      <c r="K216" s="208"/>
      <c r="L216" s="212"/>
      <c r="M216" s="213"/>
      <c r="N216" s="214"/>
      <c r="O216" s="214"/>
      <c r="P216" s="214"/>
      <c r="Q216" s="214"/>
      <c r="R216" s="214"/>
      <c r="S216" s="214"/>
      <c r="T216" s="215"/>
      <c r="AT216" s="216" t="s">
        <v>210</v>
      </c>
      <c r="AU216" s="216" t="s">
        <v>85</v>
      </c>
      <c r="AV216" s="13" t="s">
        <v>83</v>
      </c>
      <c r="AW216" s="13" t="s">
        <v>38</v>
      </c>
      <c r="AX216" s="13" t="s">
        <v>76</v>
      </c>
      <c r="AY216" s="216" t="s">
        <v>152</v>
      </c>
    </row>
    <row r="217" spans="1:65" s="13" customFormat="1" ht="10.199999999999999">
      <c r="B217" s="207"/>
      <c r="C217" s="208"/>
      <c r="D217" s="188" t="s">
        <v>210</v>
      </c>
      <c r="E217" s="209" t="s">
        <v>31</v>
      </c>
      <c r="F217" s="210" t="s">
        <v>847</v>
      </c>
      <c r="G217" s="208"/>
      <c r="H217" s="209" t="s">
        <v>31</v>
      </c>
      <c r="I217" s="211"/>
      <c r="J217" s="208"/>
      <c r="K217" s="208"/>
      <c r="L217" s="212"/>
      <c r="M217" s="213"/>
      <c r="N217" s="214"/>
      <c r="O217" s="214"/>
      <c r="P217" s="214"/>
      <c r="Q217" s="214"/>
      <c r="R217" s="214"/>
      <c r="S217" s="214"/>
      <c r="T217" s="215"/>
      <c r="AT217" s="216" t="s">
        <v>210</v>
      </c>
      <c r="AU217" s="216" t="s">
        <v>85</v>
      </c>
      <c r="AV217" s="13" t="s">
        <v>83</v>
      </c>
      <c r="AW217" s="13" t="s">
        <v>38</v>
      </c>
      <c r="AX217" s="13" t="s">
        <v>76</v>
      </c>
      <c r="AY217" s="216" t="s">
        <v>152</v>
      </c>
    </row>
    <row r="218" spans="1:65" s="13" customFormat="1" ht="10.199999999999999">
      <c r="B218" s="207"/>
      <c r="C218" s="208"/>
      <c r="D218" s="188" t="s">
        <v>210</v>
      </c>
      <c r="E218" s="209" t="s">
        <v>31</v>
      </c>
      <c r="F218" s="210" t="s">
        <v>848</v>
      </c>
      <c r="G218" s="208"/>
      <c r="H218" s="209" t="s">
        <v>31</v>
      </c>
      <c r="I218" s="211"/>
      <c r="J218" s="208"/>
      <c r="K218" s="208"/>
      <c r="L218" s="212"/>
      <c r="M218" s="213"/>
      <c r="N218" s="214"/>
      <c r="O218" s="214"/>
      <c r="P218" s="214"/>
      <c r="Q218" s="214"/>
      <c r="R218" s="214"/>
      <c r="S218" s="214"/>
      <c r="T218" s="215"/>
      <c r="AT218" s="216" t="s">
        <v>210</v>
      </c>
      <c r="AU218" s="216" t="s">
        <v>85</v>
      </c>
      <c r="AV218" s="13" t="s">
        <v>83</v>
      </c>
      <c r="AW218" s="13" t="s">
        <v>38</v>
      </c>
      <c r="AX218" s="13" t="s">
        <v>76</v>
      </c>
      <c r="AY218" s="216" t="s">
        <v>152</v>
      </c>
    </row>
    <row r="219" spans="1:65" s="14" customFormat="1" ht="20.399999999999999">
      <c r="B219" s="217"/>
      <c r="C219" s="218"/>
      <c r="D219" s="188" t="s">
        <v>210</v>
      </c>
      <c r="E219" s="219" t="s">
        <v>696</v>
      </c>
      <c r="F219" s="220" t="s">
        <v>849</v>
      </c>
      <c r="G219" s="218"/>
      <c r="H219" s="221">
        <v>7.0999999999999994E-2</v>
      </c>
      <c r="I219" s="222"/>
      <c r="J219" s="218"/>
      <c r="K219" s="218"/>
      <c r="L219" s="223"/>
      <c r="M219" s="224"/>
      <c r="N219" s="225"/>
      <c r="O219" s="225"/>
      <c r="P219" s="225"/>
      <c r="Q219" s="225"/>
      <c r="R219" s="225"/>
      <c r="S219" s="225"/>
      <c r="T219" s="226"/>
      <c r="AT219" s="227" t="s">
        <v>210</v>
      </c>
      <c r="AU219" s="227" t="s">
        <v>85</v>
      </c>
      <c r="AV219" s="14" t="s">
        <v>85</v>
      </c>
      <c r="AW219" s="14" t="s">
        <v>38</v>
      </c>
      <c r="AX219" s="14" t="s">
        <v>76</v>
      </c>
      <c r="AY219" s="227" t="s">
        <v>152</v>
      </c>
    </row>
    <row r="220" spans="1:65" s="13" customFormat="1" ht="10.199999999999999">
      <c r="B220" s="207"/>
      <c r="C220" s="208"/>
      <c r="D220" s="188" t="s">
        <v>210</v>
      </c>
      <c r="E220" s="209" t="s">
        <v>31</v>
      </c>
      <c r="F220" s="210" t="s">
        <v>850</v>
      </c>
      <c r="G220" s="208"/>
      <c r="H220" s="209" t="s">
        <v>31</v>
      </c>
      <c r="I220" s="211"/>
      <c r="J220" s="208"/>
      <c r="K220" s="208"/>
      <c r="L220" s="212"/>
      <c r="M220" s="213"/>
      <c r="N220" s="214"/>
      <c r="O220" s="214"/>
      <c r="P220" s="214"/>
      <c r="Q220" s="214"/>
      <c r="R220" s="214"/>
      <c r="S220" s="214"/>
      <c r="T220" s="215"/>
      <c r="AT220" s="216" t="s">
        <v>210</v>
      </c>
      <c r="AU220" s="216" t="s">
        <v>85</v>
      </c>
      <c r="AV220" s="13" t="s">
        <v>83</v>
      </c>
      <c r="AW220" s="13" t="s">
        <v>38</v>
      </c>
      <c r="AX220" s="13" t="s">
        <v>76</v>
      </c>
      <c r="AY220" s="216" t="s">
        <v>152</v>
      </c>
    </row>
    <row r="221" spans="1:65" s="14" customFormat="1" ht="10.199999999999999">
      <c r="B221" s="217"/>
      <c r="C221" s="218"/>
      <c r="D221" s="188" t="s">
        <v>210</v>
      </c>
      <c r="E221" s="219" t="s">
        <v>31</v>
      </c>
      <c r="F221" s="220" t="s">
        <v>851</v>
      </c>
      <c r="G221" s="218"/>
      <c r="H221" s="221">
        <v>63.250999999999998</v>
      </c>
      <c r="I221" s="222"/>
      <c r="J221" s="218"/>
      <c r="K221" s="218"/>
      <c r="L221" s="223"/>
      <c r="M221" s="224"/>
      <c r="N221" s="225"/>
      <c r="O221" s="225"/>
      <c r="P221" s="225"/>
      <c r="Q221" s="225"/>
      <c r="R221" s="225"/>
      <c r="S221" s="225"/>
      <c r="T221" s="226"/>
      <c r="AT221" s="227" t="s">
        <v>210</v>
      </c>
      <c r="AU221" s="227" t="s">
        <v>85</v>
      </c>
      <c r="AV221" s="14" t="s">
        <v>85</v>
      </c>
      <c r="AW221" s="14" t="s">
        <v>38</v>
      </c>
      <c r="AX221" s="14" t="s">
        <v>76</v>
      </c>
      <c r="AY221" s="227" t="s">
        <v>152</v>
      </c>
    </row>
    <row r="222" spans="1:65" s="16" customFormat="1" ht="10.199999999999999">
      <c r="B222" s="252"/>
      <c r="C222" s="253"/>
      <c r="D222" s="188" t="s">
        <v>210</v>
      </c>
      <c r="E222" s="254" t="s">
        <v>671</v>
      </c>
      <c r="F222" s="255" t="s">
        <v>503</v>
      </c>
      <c r="G222" s="253"/>
      <c r="H222" s="256">
        <v>63.321999999999996</v>
      </c>
      <c r="I222" s="257"/>
      <c r="J222" s="253"/>
      <c r="K222" s="253"/>
      <c r="L222" s="258"/>
      <c r="M222" s="259"/>
      <c r="N222" s="260"/>
      <c r="O222" s="260"/>
      <c r="P222" s="260"/>
      <c r="Q222" s="260"/>
      <c r="R222" s="260"/>
      <c r="S222" s="260"/>
      <c r="T222" s="261"/>
      <c r="AT222" s="262" t="s">
        <v>210</v>
      </c>
      <c r="AU222" s="262" t="s">
        <v>85</v>
      </c>
      <c r="AV222" s="16" t="s">
        <v>165</v>
      </c>
      <c r="AW222" s="16" t="s">
        <v>38</v>
      </c>
      <c r="AX222" s="16" t="s">
        <v>76</v>
      </c>
      <c r="AY222" s="262" t="s">
        <v>152</v>
      </c>
    </row>
    <row r="223" spans="1:65" s="13" customFormat="1" ht="10.199999999999999">
      <c r="B223" s="207"/>
      <c r="C223" s="208"/>
      <c r="D223" s="188" t="s">
        <v>210</v>
      </c>
      <c r="E223" s="209" t="s">
        <v>31</v>
      </c>
      <c r="F223" s="210" t="s">
        <v>688</v>
      </c>
      <c r="G223" s="208"/>
      <c r="H223" s="209" t="s">
        <v>31</v>
      </c>
      <c r="I223" s="211"/>
      <c r="J223" s="208"/>
      <c r="K223" s="208"/>
      <c r="L223" s="212"/>
      <c r="M223" s="213"/>
      <c r="N223" s="214"/>
      <c r="O223" s="214"/>
      <c r="P223" s="214"/>
      <c r="Q223" s="214"/>
      <c r="R223" s="214"/>
      <c r="S223" s="214"/>
      <c r="T223" s="215"/>
      <c r="AT223" s="216" t="s">
        <v>210</v>
      </c>
      <c r="AU223" s="216" t="s">
        <v>85</v>
      </c>
      <c r="AV223" s="13" t="s">
        <v>83</v>
      </c>
      <c r="AW223" s="13" t="s">
        <v>38</v>
      </c>
      <c r="AX223" s="13" t="s">
        <v>76</v>
      </c>
      <c r="AY223" s="216" t="s">
        <v>152</v>
      </c>
    </row>
    <row r="224" spans="1:65" s="14" customFormat="1" ht="10.199999999999999">
      <c r="B224" s="217"/>
      <c r="C224" s="218"/>
      <c r="D224" s="188" t="s">
        <v>210</v>
      </c>
      <c r="E224" s="219" t="s">
        <v>31</v>
      </c>
      <c r="F224" s="220" t="s">
        <v>852</v>
      </c>
      <c r="G224" s="218"/>
      <c r="H224" s="221">
        <v>43.482999999999997</v>
      </c>
      <c r="I224" s="222"/>
      <c r="J224" s="218"/>
      <c r="K224" s="218"/>
      <c r="L224" s="223"/>
      <c r="M224" s="224"/>
      <c r="N224" s="225"/>
      <c r="O224" s="225"/>
      <c r="P224" s="225"/>
      <c r="Q224" s="225"/>
      <c r="R224" s="225"/>
      <c r="S224" s="225"/>
      <c r="T224" s="226"/>
      <c r="AT224" s="227" t="s">
        <v>210</v>
      </c>
      <c r="AU224" s="227" t="s">
        <v>85</v>
      </c>
      <c r="AV224" s="14" t="s">
        <v>85</v>
      </c>
      <c r="AW224" s="14" t="s">
        <v>38</v>
      </c>
      <c r="AX224" s="14" t="s">
        <v>76</v>
      </c>
      <c r="AY224" s="227" t="s">
        <v>152</v>
      </c>
    </row>
    <row r="225" spans="1:65" s="14" customFormat="1" ht="10.199999999999999">
      <c r="B225" s="217"/>
      <c r="C225" s="218"/>
      <c r="D225" s="188" t="s">
        <v>210</v>
      </c>
      <c r="E225" s="219" t="s">
        <v>31</v>
      </c>
      <c r="F225" s="220" t="s">
        <v>853</v>
      </c>
      <c r="G225" s="218"/>
      <c r="H225" s="221">
        <v>-2.484</v>
      </c>
      <c r="I225" s="222"/>
      <c r="J225" s="218"/>
      <c r="K225" s="218"/>
      <c r="L225" s="223"/>
      <c r="M225" s="224"/>
      <c r="N225" s="225"/>
      <c r="O225" s="225"/>
      <c r="P225" s="225"/>
      <c r="Q225" s="225"/>
      <c r="R225" s="225"/>
      <c r="S225" s="225"/>
      <c r="T225" s="226"/>
      <c r="AT225" s="227" t="s">
        <v>210</v>
      </c>
      <c r="AU225" s="227" t="s">
        <v>85</v>
      </c>
      <c r="AV225" s="14" t="s">
        <v>85</v>
      </c>
      <c r="AW225" s="14" t="s">
        <v>38</v>
      </c>
      <c r="AX225" s="14" t="s">
        <v>76</v>
      </c>
      <c r="AY225" s="227" t="s">
        <v>152</v>
      </c>
    </row>
    <row r="226" spans="1:65" s="14" customFormat="1" ht="10.199999999999999">
      <c r="B226" s="217"/>
      <c r="C226" s="218"/>
      <c r="D226" s="188" t="s">
        <v>210</v>
      </c>
      <c r="E226" s="219" t="s">
        <v>31</v>
      </c>
      <c r="F226" s="220" t="s">
        <v>854</v>
      </c>
      <c r="G226" s="218"/>
      <c r="H226" s="221">
        <v>10.337999999999999</v>
      </c>
      <c r="I226" s="222"/>
      <c r="J226" s="218"/>
      <c r="K226" s="218"/>
      <c r="L226" s="223"/>
      <c r="M226" s="224"/>
      <c r="N226" s="225"/>
      <c r="O226" s="225"/>
      <c r="P226" s="225"/>
      <c r="Q226" s="225"/>
      <c r="R226" s="225"/>
      <c r="S226" s="225"/>
      <c r="T226" s="226"/>
      <c r="AT226" s="227" t="s">
        <v>210</v>
      </c>
      <c r="AU226" s="227" t="s">
        <v>85</v>
      </c>
      <c r="AV226" s="14" t="s">
        <v>85</v>
      </c>
      <c r="AW226" s="14" t="s">
        <v>38</v>
      </c>
      <c r="AX226" s="14" t="s">
        <v>76</v>
      </c>
      <c r="AY226" s="227" t="s">
        <v>152</v>
      </c>
    </row>
    <row r="227" spans="1:65" s="16" customFormat="1" ht="10.199999999999999">
      <c r="B227" s="252"/>
      <c r="C227" s="253"/>
      <c r="D227" s="188" t="s">
        <v>210</v>
      </c>
      <c r="E227" s="254" t="s">
        <v>678</v>
      </c>
      <c r="F227" s="255" t="s">
        <v>503</v>
      </c>
      <c r="G227" s="253"/>
      <c r="H227" s="256">
        <v>51.336999999999996</v>
      </c>
      <c r="I227" s="257"/>
      <c r="J227" s="253"/>
      <c r="K227" s="253"/>
      <c r="L227" s="258"/>
      <c r="M227" s="259"/>
      <c r="N227" s="260"/>
      <c r="O227" s="260"/>
      <c r="P227" s="260"/>
      <c r="Q227" s="260"/>
      <c r="R227" s="260"/>
      <c r="S227" s="260"/>
      <c r="T227" s="261"/>
      <c r="AT227" s="262" t="s">
        <v>210</v>
      </c>
      <c r="AU227" s="262" t="s">
        <v>85</v>
      </c>
      <c r="AV227" s="16" t="s">
        <v>165</v>
      </c>
      <c r="AW227" s="16" t="s">
        <v>38</v>
      </c>
      <c r="AX227" s="16" t="s">
        <v>76</v>
      </c>
      <c r="AY227" s="262" t="s">
        <v>152</v>
      </c>
    </row>
    <row r="228" spans="1:65" s="15" customFormat="1" ht="10.199999999999999">
      <c r="B228" s="228"/>
      <c r="C228" s="229"/>
      <c r="D228" s="188" t="s">
        <v>210</v>
      </c>
      <c r="E228" s="230" t="s">
        <v>675</v>
      </c>
      <c r="F228" s="231" t="s">
        <v>223</v>
      </c>
      <c r="G228" s="229"/>
      <c r="H228" s="232">
        <v>114.65899999999999</v>
      </c>
      <c r="I228" s="233"/>
      <c r="J228" s="229"/>
      <c r="K228" s="229"/>
      <c r="L228" s="234"/>
      <c r="M228" s="235"/>
      <c r="N228" s="236"/>
      <c r="O228" s="236"/>
      <c r="P228" s="236"/>
      <c r="Q228" s="236"/>
      <c r="R228" s="236"/>
      <c r="S228" s="236"/>
      <c r="T228" s="237"/>
      <c r="AT228" s="238" t="s">
        <v>210</v>
      </c>
      <c r="AU228" s="238" t="s">
        <v>85</v>
      </c>
      <c r="AV228" s="15" t="s">
        <v>157</v>
      </c>
      <c r="AW228" s="15" t="s">
        <v>38</v>
      </c>
      <c r="AX228" s="15" t="s">
        <v>83</v>
      </c>
      <c r="AY228" s="238" t="s">
        <v>152</v>
      </c>
    </row>
    <row r="229" spans="1:65" s="2" customFormat="1" ht="16.5" customHeight="1">
      <c r="A229" s="38"/>
      <c r="B229" s="39"/>
      <c r="C229" s="239" t="s">
        <v>7</v>
      </c>
      <c r="D229" s="239" t="s">
        <v>224</v>
      </c>
      <c r="E229" s="240" t="s">
        <v>855</v>
      </c>
      <c r="F229" s="241" t="s">
        <v>856</v>
      </c>
      <c r="G229" s="242" t="s">
        <v>360</v>
      </c>
      <c r="H229" s="243">
        <v>229.31800000000001</v>
      </c>
      <c r="I229" s="244"/>
      <c r="J229" s="245">
        <f>ROUND(I229*H229,2)</f>
        <v>0</v>
      </c>
      <c r="K229" s="241" t="s">
        <v>31</v>
      </c>
      <c r="L229" s="246"/>
      <c r="M229" s="247" t="s">
        <v>31</v>
      </c>
      <c r="N229" s="248" t="s">
        <v>47</v>
      </c>
      <c r="O229" s="68"/>
      <c r="P229" s="184">
        <f>O229*H229</f>
        <v>0</v>
      </c>
      <c r="Q229" s="184">
        <v>0</v>
      </c>
      <c r="R229" s="184">
        <f>Q229*H229</f>
        <v>0</v>
      </c>
      <c r="S229" s="184">
        <v>0</v>
      </c>
      <c r="T229" s="185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186" t="s">
        <v>189</v>
      </c>
      <c r="AT229" s="186" t="s">
        <v>224</v>
      </c>
      <c r="AU229" s="186" t="s">
        <v>85</v>
      </c>
      <c r="AY229" s="20" t="s">
        <v>152</v>
      </c>
      <c r="BE229" s="187">
        <f>IF(N229="základní",J229,0)</f>
        <v>0</v>
      </c>
      <c r="BF229" s="187">
        <f>IF(N229="snížená",J229,0)</f>
        <v>0</v>
      </c>
      <c r="BG229" s="187">
        <f>IF(N229="zákl. přenesená",J229,0)</f>
        <v>0</v>
      </c>
      <c r="BH229" s="187">
        <f>IF(N229="sníž. přenesená",J229,0)</f>
        <v>0</v>
      </c>
      <c r="BI229" s="187">
        <f>IF(N229="nulová",J229,0)</f>
        <v>0</v>
      </c>
      <c r="BJ229" s="20" t="s">
        <v>83</v>
      </c>
      <c r="BK229" s="187">
        <f>ROUND(I229*H229,2)</f>
        <v>0</v>
      </c>
      <c r="BL229" s="20" t="s">
        <v>157</v>
      </c>
      <c r="BM229" s="186" t="s">
        <v>857</v>
      </c>
    </row>
    <row r="230" spans="1:65" s="14" customFormat="1" ht="10.199999999999999">
      <c r="B230" s="217"/>
      <c r="C230" s="218"/>
      <c r="D230" s="188" t="s">
        <v>210</v>
      </c>
      <c r="E230" s="219" t="s">
        <v>31</v>
      </c>
      <c r="F230" s="220" t="s">
        <v>675</v>
      </c>
      <c r="G230" s="218"/>
      <c r="H230" s="221">
        <v>114.65900000000001</v>
      </c>
      <c r="I230" s="222"/>
      <c r="J230" s="218"/>
      <c r="K230" s="218"/>
      <c r="L230" s="223"/>
      <c r="M230" s="224"/>
      <c r="N230" s="225"/>
      <c r="O230" s="225"/>
      <c r="P230" s="225"/>
      <c r="Q230" s="225"/>
      <c r="R230" s="225"/>
      <c r="S230" s="225"/>
      <c r="T230" s="226"/>
      <c r="AT230" s="227" t="s">
        <v>210</v>
      </c>
      <c r="AU230" s="227" t="s">
        <v>85</v>
      </c>
      <c r="AV230" s="14" t="s">
        <v>85</v>
      </c>
      <c r="AW230" s="14" t="s">
        <v>38</v>
      </c>
      <c r="AX230" s="14" t="s">
        <v>76</v>
      </c>
      <c r="AY230" s="227" t="s">
        <v>152</v>
      </c>
    </row>
    <row r="231" spans="1:65" s="14" customFormat="1" ht="10.199999999999999">
      <c r="B231" s="217"/>
      <c r="C231" s="218"/>
      <c r="D231" s="188" t="s">
        <v>210</v>
      </c>
      <c r="E231" s="219" t="s">
        <v>31</v>
      </c>
      <c r="F231" s="220" t="s">
        <v>858</v>
      </c>
      <c r="G231" s="218"/>
      <c r="H231" s="221">
        <v>229.31800000000001</v>
      </c>
      <c r="I231" s="222"/>
      <c r="J231" s="218"/>
      <c r="K231" s="218"/>
      <c r="L231" s="223"/>
      <c r="M231" s="224"/>
      <c r="N231" s="225"/>
      <c r="O231" s="225"/>
      <c r="P231" s="225"/>
      <c r="Q231" s="225"/>
      <c r="R231" s="225"/>
      <c r="S231" s="225"/>
      <c r="T231" s="226"/>
      <c r="AT231" s="227" t="s">
        <v>210</v>
      </c>
      <c r="AU231" s="227" t="s">
        <v>85</v>
      </c>
      <c r="AV231" s="14" t="s">
        <v>85</v>
      </c>
      <c r="AW231" s="14" t="s">
        <v>38</v>
      </c>
      <c r="AX231" s="14" t="s">
        <v>83</v>
      </c>
      <c r="AY231" s="227" t="s">
        <v>152</v>
      </c>
    </row>
    <row r="232" spans="1:65" s="11" customFormat="1" ht="22.8" customHeight="1">
      <c r="B232" s="161"/>
      <c r="C232" s="162"/>
      <c r="D232" s="163" t="s">
        <v>75</v>
      </c>
      <c r="E232" s="205" t="s">
        <v>85</v>
      </c>
      <c r="F232" s="205" t="s">
        <v>859</v>
      </c>
      <c r="G232" s="162"/>
      <c r="H232" s="162"/>
      <c r="I232" s="165"/>
      <c r="J232" s="206">
        <f>BK232</f>
        <v>0</v>
      </c>
      <c r="K232" s="162"/>
      <c r="L232" s="167"/>
      <c r="M232" s="168"/>
      <c r="N232" s="169"/>
      <c r="O232" s="169"/>
      <c r="P232" s="170">
        <f>SUM(P233:P234)</f>
        <v>0</v>
      </c>
      <c r="Q232" s="169"/>
      <c r="R232" s="170">
        <f>SUM(R233:R234)</f>
        <v>36.700917000000004</v>
      </c>
      <c r="S232" s="169"/>
      <c r="T232" s="171">
        <f>SUM(T233:T234)</f>
        <v>0</v>
      </c>
      <c r="AR232" s="172" t="s">
        <v>83</v>
      </c>
      <c r="AT232" s="173" t="s">
        <v>75</v>
      </c>
      <c r="AU232" s="173" t="s">
        <v>83</v>
      </c>
      <c r="AY232" s="172" t="s">
        <v>152</v>
      </c>
      <c r="BK232" s="174">
        <f>SUM(BK233:BK234)</f>
        <v>0</v>
      </c>
    </row>
    <row r="233" spans="1:65" s="2" customFormat="1" ht="33" customHeight="1">
      <c r="A233" s="38"/>
      <c r="B233" s="39"/>
      <c r="C233" s="175" t="s">
        <v>334</v>
      </c>
      <c r="D233" s="175" t="s">
        <v>153</v>
      </c>
      <c r="E233" s="176" t="s">
        <v>860</v>
      </c>
      <c r="F233" s="177" t="s">
        <v>861</v>
      </c>
      <c r="G233" s="178" t="s">
        <v>207</v>
      </c>
      <c r="H233" s="179">
        <v>179.3</v>
      </c>
      <c r="I233" s="180"/>
      <c r="J233" s="181">
        <f>ROUND(I233*H233,2)</f>
        <v>0</v>
      </c>
      <c r="K233" s="177" t="s">
        <v>31</v>
      </c>
      <c r="L233" s="43"/>
      <c r="M233" s="182" t="s">
        <v>31</v>
      </c>
      <c r="N233" s="183" t="s">
        <v>47</v>
      </c>
      <c r="O233" s="68"/>
      <c r="P233" s="184">
        <f>O233*H233</f>
        <v>0</v>
      </c>
      <c r="Q233" s="184">
        <v>0.20469000000000001</v>
      </c>
      <c r="R233" s="184">
        <f>Q233*H233</f>
        <v>36.700917000000004</v>
      </c>
      <c r="S233" s="184">
        <v>0</v>
      </c>
      <c r="T233" s="185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186" t="s">
        <v>157</v>
      </c>
      <c r="AT233" s="186" t="s">
        <v>153</v>
      </c>
      <c r="AU233" s="186" t="s">
        <v>85</v>
      </c>
      <c r="AY233" s="20" t="s">
        <v>152</v>
      </c>
      <c r="BE233" s="187">
        <f>IF(N233="základní",J233,0)</f>
        <v>0</v>
      </c>
      <c r="BF233" s="187">
        <f>IF(N233="snížená",J233,0)</f>
        <v>0</v>
      </c>
      <c r="BG233" s="187">
        <f>IF(N233="zákl. přenesená",J233,0)</f>
        <v>0</v>
      </c>
      <c r="BH233" s="187">
        <f>IF(N233="sníž. přenesená",J233,0)</f>
        <v>0</v>
      </c>
      <c r="BI233" s="187">
        <f>IF(N233="nulová",J233,0)</f>
        <v>0</v>
      </c>
      <c r="BJ233" s="20" t="s">
        <v>83</v>
      </c>
      <c r="BK233" s="187">
        <f>ROUND(I233*H233,2)</f>
        <v>0</v>
      </c>
      <c r="BL233" s="20" t="s">
        <v>157</v>
      </c>
      <c r="BM233" s="186" t="s">
        <v>862</v>
      </c>
    </row>
    <row r="234" spans="1:65" s="14" customFormat="1" ht="10.199999999999999">
      <c r="B234" s="217"/>
      <c r="C234" s="218"/>
      <c r="D234" s="188" t="s">
        <v>210</v>
      </c>
      <c r="E234" s="219" t="s">
        <v>31</v>
      </c>
      <c r="F234" s="220" t="s">
        <v>863</v>
      </c>
      <c r="G234" s="218"/>
      <c r="H234" s="221">
        <v>179.3</v>
      </c>
      <c r="I234" s="222"/>
      <c r="J234" s="218"/>
      <c r="K234" s="218"/>
      <c r="L234" s="223"/>
      <c r="M234" s="224"/>
      <c r="N234" s="225"/>
      <c r="O234" s="225"/>
      <c r="P234" s="225"/>
      <c r="Q234" s="225"/>
      <c r="R234" s="225"/>
      <c r="S234" s="225"/>
      <c r="T234" s="226"/>
      <c r="AT234" s="227" t="s">
        <v>210</v>
      </c>
      <c r="AU234" s="227" t="s">
        <v>85</v>
      </c>
      <c r="AV234" s="14" t="s">
        <v>85</v>
      </c>
      <c r="AW234" s="14" t="s">
        <v>38</v>
      </c>
      <c r="AX234" s="14" t="s">
        <v>83</v>
      </c>
      <c r="AY234" s="227" t="s">
        <v>152</v>
      </c>
    </row>
    <row r="235" spans="1:65" s="11" customFormat="1" ht="22.8" customHeight="1">
      <c r="B235" s="161"/>
      <c r="C235" s="162"/>
      <c r="D235" s="163" t="s">
        <v>75</v>
      </c>
      <c r="E235" s="205" t="s">
        <v>165</v>
      </c>
      <c r="F235" s="205" t="s">
        <v>864</v>
      </c>
      <c r="G235" s="162"/>
      <c r="H235" s="162"/>
      <c r="I235" s="165"/>
      <c r="J235" s="206">
        <f>BK235</f>
        <v>0</v>
      </c>
      <c r="K235" s="162"/>
      <c r="L235" s="167"/>
      <c r="M235" s="168"/>
      <c r="N235" s="169"/>
      <c r="O235" s="169"/>
      <c r="P235" s="170">
        <f>SUM(P236:P246)</f>
        <v>0</v>
      </c>
      <c r="Q235" s="169"/>
      <c r="R235" s="170">
        <f>SUM(R236:R246)</f>
        <v>1.1715747999999999</v>
      </c>
      <c r="S235" s="169"/>
      <c r="T235" s="171">
        <f>SUM(T236:T246)</f>
        <v>0</v>
      </c>
      <c r="AR235" s="172" t="s">
        <v>83</v>
      </c>
      <c r="AT235" s="173" t="s">
        <v>75</v>
      </c>
      <c r="AU235" s="173" t="s">
        <v>83</v>
      </c>
      <c r="AY235" s="172" t="s">
        <v>152</v>
      </c>
      <c r="BK235" s="174">
        <f>SUM(BK236:BK246)</f>
        <v>0</v>
      </c>
    </row>
    <row r="236" spans="1:65" s="2" customFormat="1" ht="24.15" customHeight="1">
      <c r="A236" s="38"/>
      <c r="B236" s="39"/>
      <c r="C236" s="175" t="s">
        <v>338</v>
      </c>
      <c r="D236" s="175" t="s">
        <v>153</v>
      </c>
      <c r="E236" s="176" t="s">
        <v>865</v>
      </c>
      <c r="F236" s="177" t="s">
        <v>866</v>
      </c>
      <c r="G236" s="178" t="s">
        <v>650</v>
      </c>
      <c r="H236" s="179">
        <v>0.17</v>
      </c>
      <c r="I236" s="180"/>
      <c r="J236" s="181">
        <f>ROUND(I236*H236,2)</f>
        <v>0</v>
      </c>
      <c r="K236" s="177" t="s">
        <v>31</v>
      </c>
      <c r="L236" s="43"/>
      <c r="M236" s="182" t="s">
        <v>31</v>
      </c>
      <c r="N236" s="183" t="s">
        <v>47</v>
      </c>
      <c r="O236" s="68"/>
      <c r="P236" s="184">
        <f>O236*H236</f>
        <v>0</v>
      </c>
      <c r="Q236" s="184">
        <v>2.2244899999999999</v>
      </c>
      <c r="R236" s="184">
        <f>Q236*H236</f>
        <v>0.37816329999999998</v>
      </c>
      <c r="S236" s="184">
        <v>0</v>
      </c>
      <c r="T236" s="185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186" t="s">
        <v>157</v>
      </c>
      <c r="AT236" s="186" t="s">
        <v>153</v>
      </c>
      <c r="AU236" s="186" t="s">
        <v>85</v>
      </c>
      <c r="AY236" s="20" t="s">
        <v>152</v>
      </c>
      <c r="BE236" s="187">
        <f>IF(N236="základní",J236,0)</f>
        <v>0</v>
      </c>
      <c r="BF236" s="187">
        <f>IF(N236="snížená",J236,0)</f>
        <v>0</v>
      </c>
      <c r="BG236" s="187">
        <f>IF(N236="zákl. přenesená",J236,0)</f>
        <v>0</v>
      </c>
      <c r="BH236" s="187">
        <f>IF(N236="sníž. přenesená",J236,0)</f>
        <v>0</v>
      </c>
      <c r="BI236" s="187">
        <f>IF(N236="nulová",J236,0)</f>
        <v>0</v>
      </c>
      <c r="BJ236" s="20" t="s">
        <v>83</v>
      </c>
      <c r="BK236" s="187">
        <f>ROUND(I236*H236,2)</f>
        <v>0</v>
      </c>
      <c r="BL236" s="20" t="s">
        <v>157</v>
      </c>
      <c r="BM236" s="186" t="s">
        <v>867</v>
      </c>
    </row>
    <row r="237" spans="1:65" s="14" customFormat="1" ht="10.199999999999999">
      <c r="B237" s="217"/>
      <c r="C237" s="218"/>
      <c r="D237" s="188" t="s">
        <v>210</v>
      </c>
      <c r="E237" s="219" t="s">
        <v>31</v>
      </c>
      <c r="F237" s="220" t="s">
        <v>868</v>
      </c>
      <c r="G237" s="218"/>
      <c r="H237" s="221">
        <v>0.17</v>
      </c>
      <c r="I237" s="222"/>
      <c r="J237" s="218"/>
      <c r="K237" s="218"/>
      <c r="L237" s="223"/>
      <c r="M237" s="224"/>
      <c r="N237" s="225"/>
      <c r="O237" s="225"/>
      <c r="P237" s="225"/>
      <c r="Q237" s="225"/>
      <c r="R237" s="225"/>
      <c r="S237" s="225"/>
      <c r="T237" s="226"/>
      <c r="AT237" s="227" t="s">
        <v>210</v>
      </c>
      <c r="AU237" s="227" t="s">
        <v>85</v>
      </c>
      <c r="AV237" s="14" t="s">
        <v>85</v>
      </c>
      <c r="AW237" s="14" t="s">
        <v>38</v>
      </c>
      <c r="AX237" s="14" t="s">
        <v>83</v>
      </c>
      <c r="AY237" s="227" t="s">
        <v>152</v>
      </c>
    </row>
    <row r="238" spans="1:65" s="2" customFormat="1" ht="24.15" customHeight="1">
      <c r="A238" s="38"/>
      <c r="B238" s="39"/>
      <c r="C238" s="175" t="s">
        <v>342</v>
      </c>
      <c r="D238" s="175" t="s">
        <v>153</v>
      </c>
      <c r="E238" s="176" t="s">
        <v>869</v>
      </c>
      <c r="F238" s="177" t="s">
        <v>870</v>
      </c>
      <c r="G238" s="178" t="s">
        <v>650</v>
      </c>
      <c r="H238" s="179">
        <v>0.35</v>
      </c>
      <c r="I238" s="180"/>
      <c r="J238" s="181">
        <f>ROUND(I238*H238,2)</f>
        <v>0</v>
      </c>
      <c r="K238" s="177" t="s">
        <v>31</v>
      </c>
      <c r="L238" s="43"/>
      <c r="M238" s="182" t="s">
        <v>31</v>
      </c>
      <c r="N238" s="183" t="s">
        <v>47</v>
      </c>
      <c r="O238" s="68"/>
      <c r="P238" s="184">
        <f>O238*H238</f>
        <v>0</v>
      </c>
      <c r="Q238" s="184">
        <v>2.2668900000000001</v>
      </c>
      <c r="R238" s="184">
        <f>Q238*H238</f>
        <v>0.79341149999999994</v>
      </c>
      <c r="S238" s="184">
        <v>0</v>
      </c>
      <c r="T238" s="185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186" t="s">
        <v>157</v>
      </c>
      <c r="AT238" s="186" t="s">
        <v>153</v>
      </c>
      <c r="AU238" s="186" t="s">
        <v>85</v>
      </c>
      <c r="AY238" s="20" t="s">
        <v>152</v>
      </c>
      <c r="BE238" s="187">
        <f>IF(N238="základní",J238,0)</f>
        <v>0</v>
      </c>
      <c r="BF238" s="187">
        <f>IF(N238="snížená",J238,0)</f>
        <v>0</v>
      </c>
      <c r="BG238" s="187">
        <f>IF(N238="zákl. přenesená",J238,0)</f>
        <v>0</v>
      </c>
      <c r="BH238" s="187">
        <f>IF(N238="sníž. přenesená",J238,0)</f>
        <v>0</v>
      </c>
      <c r="BI238" s="187">
        <f>IF(N238="nulová",J238,0)</f>
        <v>0</v>
      </c>
      <c r="BJ238" s="20" t="s">
        <v>83</v>
      </c>
      <c r="BK238" s="187">
        <f>ROUND(I238*H238,2)</f>
        <v>0</v>
      </c>
      <c r="BL238" s="20" t="s">
        <v>157</v>
      </c>
      <c r="BM238" s="186" t="s">
        <v>871</v>
      </c>
    </row>
    <row r="239" spans="1:65" s="14" customFormat="1" ht="10.199999999999999">
      <c r="B239" s="217"/>
      <c r="C239" s="218"/>
      <c r="D239" s="188" t="s">
        <v>210</v>
      </c>
      <c r="E239" s="219" t="s">
        <v>31</v>
      </c>
      <c r="F239" s="220" t="s">
        <v>872</v>
      </c>
      <c r="G239" s="218"/>
      <c r="H239" s="221">
        <v>0.35</v>
      </c>
      <c r="I239" s="222"/>
      <c r="J239" s="218"/>
      <c r="K239" s="218"/>
      <c r="L239" s="223"/>
      <c r="M239" s="224"/>
      <c r="N239" s="225"/>
      <c r="O239" s="225"/>
      <c r="P239" s="225"/>
      <c r="Q239" s="225"/>
      <c r="R239" s="225"/>
      <c r="S239" s="225"/>
      <c r="T239" s="226"/>
      <c r="AT239" s="227" t="s">
        <v>210</v>
      </c>
      <c r="AU239" s="227" t="s">
        <v>85</v>
      </c>
      <c r="AV239" s="14" t="s">
        <v>85</v>
      </c>
      <c r="AW239" s="14" t="s">
        <v>38</v>
      </c>
      <c r="AX239" s="14" t="s">
        <v>83</v>
      </c>
      <c r="AY239" s="227" t="s">
        <v>152</v>
      </c>
    </row>
    <row r="240" spans="1:65" s="2" customFormat="1" ht="16.5" customHeight="1">
      <c r="A240" s="38"/>
      <c r="B240" s="39"/>
      <c r="C240" s="175" t="s">
        <v>350</v>
      </c>
      <c r="D240" s="175" t="s">
        <v>153</v>
      </c>
      <c r="E240" s="176" t="s">
        <v>873</v>
      </c>
      <c r="F240" s="177" t="s">
        <v>874</v>
      </c>
      <c r="G240" s="178" t="s">
        <v>224</v>
      </c>
      <c r="H240" s="179">
        <v>179.3</v>
      </c>
      <c r="I240" s="180"/>
      <c r="J240" s="181">
        <f>ROUND(I240*H240,2)</f>
        <v>0</v>
      </c>
      <c r="K240" s="177" t="s">
        <v>31</v>
      </c>
      <c r="L240" s="43"/>
      <c r="M240" s="182" t="s">
        <v>31</v>
      </c>
      <c r="N240" s="183" t="s">
        <v>47</v>
      </c>
      <c r="O240" s="68"/>
      <c r="P240" s="184">
        <f>O240*H240</f>
        <v>0</v>
      </c>
      <c r="Q240" s="184">
        <v>0</v>
      </c>
      <c r="R240" s="184">
        <f>Q240*H240</f>
        <v>0</v>
      </c>
      <c r="S240" s="184">
        <v>0</v>
      </c>
      <c r="T240" s="185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186" t="s">
        <v>157</v>
      </c>
      <c r="AT240" s="186" t="s">
        <v>153</v>
      </c>
      <c r="AU240" s="186" t="s">
        <v>85</v>
      </c>
      <c r="AY240" s="20" t="s">
        <v>152</v>
      </c>
      <c r="BE240" s="187">
        <f>IF(N240="základní",J240,0)</f>
        <v>0</v>
      </c>
      <c r="BF240" s="187">
        <f>IF(N240="snížená",J240,0)</f>
        <v>0</v>
      </c>
      <c r="BG240" s="187">
        <f>IF(N240="zákl. přenesená",J240,0)</f>
        <v>0</v>
      </c>
      <c r="BH240" s="187">
        <f>IF(N240="sníž. přenesená",J240,0)</f>
        <v>0</v>
      </c>
      <c r="BI240" s="187">
        <f>IF(N240="nulová",J240,0)</f>
        <v>0</v>
      </c>
      <c r="BJ240" s="20" t="s">
        <v>83</v>
      </c>
      <c r="BK240" s="187">
        <f>ROUND(I240*H240,2)</f>
        <v>0</v>
      </c>
      <c r="BL240" s="20" t="s">
        <v>157</v>
      </c>
      <c r="BM240" s="186" t="s">
        <v>875</v>
      </c>
    </row>
    <row r="241" spans="1:65" s="14" customFormat="1" ht="10.199999999999999">
      <c r="B241" s="217"/>
      <c r="C241" s="218"/>
      <c r="D241" s="188" t="s">
        <v>210</v>
      </c>
      <c r="E241" s="219" t="s">
        <v>31</v>
      </c>
      <c r="F241" s="220" t="s">
        <v>863</v>
      </c>
      <c r="G241" s="218"/>
      <c r="H241" s="221">
        <v>179.3</v>
      </c>
      <c r="I241" s="222"/>
      <c r="J241" s="218"/>
      <c r="K241" s="218"/>
      <c r="L241" s="223"/>
      <c r="M241" s="224"/>
      <c r="N241" s="225"/>
      <c r="O241" s="225"/>
      <c r="P241" s="225"/>
      <c r="Q241" s="225"/>
      <c r="R241" s="225"/>
      <c r="S241" s="225"/>
      <c r="T241" s="226"/>
      <c r="AT241" s="227" t="s">
        <v>210</v>
      </c>
      <c r="AU241" s="227" t="s">
        <v>85</v>
      </c>
      <c r="AV241" s="14" t="s">
        <v>85</v>
      </c>
      <c r="AW241" s="14" t="s">
        <v>38</v>
      </c>
      <c r="AX241" s="14" t="s">
        <v>83</v>
      </c>
      <c r="AY241" s="227" t="s">
        <v>152</v>
      </c>
    </row>
    <row r="242" spans="1:65" s="2" customFormat="1" ht="16.5" customHeight="1">
      <c r="A242" s="38"/>
      <c r="B242" s="39"/>
      <c r="C242" s="175" t="s">
        <v>357</v>
      </c>
      <c r="D242" s="175" t="s">
        <v>153</v>
      </c>
      <c r="E242" s="176" t="s">
        <v>876</v>
      </c>
      <c r="F242" s="177" t="s">
        <v>877</v>
      </c>
      <c r="G242" s="178" t="s">
        <v>207</v>
      </c>
      <c r="H242" s="179">
        <v>202.8</v>
      </c>
      <c r="I242" s="180"/>
      <c r="J242" s="181">
        <f>ROUND(I242*H242,2)</f>
        <v>0</v>
      </c>
      <c r="K242" s="177" t="s">
        <v>31</v>
      </c>
      <c r="L242" s="43"/>
      <c r="M242" s="182" t="s">
        <v>31</v>
      </c>
      <c r="N242" s="183" t="s">
        <v>47</v>
      </c>
      <c r="O242" s="68"/>
      <c r="P242" s="184">
        <f>O242*H242</f>
        <v>0</v>
      </c>
      <c r="Q242" s="184">
        <v>0</v>
      </c>
      <c r="R242" s="184">
        <f>Q242*H242</f>
        <v>0</v>
      </c>
      <c r="S242" s="184">
        <v>0</v>
      </c>
      <c r="T242" s="185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186" t="s">
        <v>157</v>
      </c>
      <c r="AT242" s="186" t="s">
        <v>153</v>
      </c>
      <c r="AU242" s="186" t="s">
        <v>85</v>
      </c>
      <c r="AY242" s="20" t="s">
        <v>152</v>
      </c>
      <c r="BE242" s="187">
        <f>IF(N242="základní",J242,0)</f>
        <v>0</v>
      </c>
      <c r="BF242" s="187">
        <f>IF(N242="snížená",J242,0)</f>
        <v>0</v>
      </c>
      <c r="BG242" s="187">
        <f>IF(N242="zákl. přenesená",J242,0)</f>
        <v>0</v>
      </c>
      <c r="BH242" s="187">
        <f>IF(N242="sníž. přenesená",J242,0)</f>
        <v>0</v>
      </c>
      <c r="BI242" s="187">
        <f>IF(N242="nulová",J242,0)</f>
        <v>0</v>
      </c>
      <c r="BJ242" s="20" t="s">
        <v>83</v>
      </c>
      <c r="BK242" s="187">
        <f>ROUND(I242*H242,2)</f>
        <v>0</v>
      </c>
      <c r="BL242" s="20" t="s">
        <v>157</v>
      </c>
      <c r="BM242" s="186" t="s">
        <v>878</v>
      </c>
    </row>
    <row r="243" spans="1:65" s="14" customFormat="1" ht="10.199999999999999">
      <c r="B243" s="217"/>
      <c r="C243" s="218"/>
      <c r="D243" s="188" t="s">
        <v>210</v>
      </c>
      <c r="E243" s="219" t="s">
        <v>31</v>
      </c>
      <c r="F243" s="220" t="s">
        <v>661</v>
      </c>
      <c r="G243" s="218"/>
      <c r="H243" s="221">
        <v>100.24</v>
      </c>
      <c r="I243" s="222"/>
      <c r="J243" s="218"/>
      <c r="K243" s="218"/>
      <c r="L243" s="223"/>
      <c r="M243" s="224"/>
      <c r="N243" s="225"/>
      <c r="O243" s="225"/>
      <c r="P243" s="225"/>
      <c r="Q243" s="225"/>
      <c r="R243" s="225"/>
      <c r="S243" s="225"/>
      <c r="T243" s="226"/>
      <c r="AT243" s="227" t="s">
        <v>210</v>
      </c>
      <c r="AU243" s="227" t="s">
        <v>85</v>
      </c>
      <c r="AV243" s="14" t="s">
        <v>85</v>
      </c>
      <c r="AW243" s="14" t="s">
        <v>38</v>
      </c>
      <c r="AX243" s="14" t="s">
        <v>76</v>
      </c>
      <c r="AY243" s="227" t="s">
        <v>152</v>
      </c>
    </row>
    <row r="244" spans="1:65" s="14" customFormat="1" ht="10.199999999999999">
      <c r="B244" s="217"/>
      <c r="C244" s="218"/>
      <c r="D244" s="188" t="s">
        <v>210</v>
      </c>
      <c r="E244" s="219" t="s">
        <v>31</v>
      </c>
      <c r="F244" s="220" t="s">
        <v>687</v>
      </c>
      <c r="G244" s="218"/>
      <c r="H244" s="221">
        <v>79.06</v>
      </c>
      <c r="I244" s="222"/>
      <c r="J244" s="218"/>
      <c r="K244" s="218"/>
      <c r="L244" s="223"/>
      <c r="M244" s="224"/>
      <c r="N244" s="225"/>
      <c r="O244" s="225"/>
      <c r="P244" s="225"/>
      <c r="Q244" s="225"/>
      <c r="R244" s="225"/>
      <c r="S244" s="225"/>
      <c r="T244" s="226"/>
      <c r="AT244" s="227" t="s">
        <v>210</v>
      </c>
      <c r="AU244" s="227" t="s">
        <v>85</v>
      </c>
      <c r="AV244" s="14" t="s">
        <v>85</v>
      </c>
      <c r="AW244" s="14" t="s">
        <v>38</v>
      </c>
      <c r="AX244" s="14" t="s">
        <v>76</v>
      </c>
      <c r="AY244" s="227" t="s">
        <v>152</v>
      </c>
    </row>
    <row r="245" spans="1:65" s="14" customFormat="1" ht="10.199999999999999">
      <c r="B245" s="217"/>
      <c r="C245" s="218"/>
      <c r="D245" s="188" t="s">
        <v>210</v>
      </c>
      <c r="E245" s="219" t="s">
        <v>31</v>
      </c>
      <c r="F245" s="220" t="s">
        <v>690</v>
      </c>
      <c r="G245" s="218"/>
      <c r="H245" s="221">
        <v>23.5</v>
      </c>
      <c r="I245" s="222"/>
      <c r="J245" s="218"/>
      <c r="K245" s="218"/>
      <c r="L245" s="223"/>
      <c r="M245" s="224"/>
      <c r="N245" s="225"/>
      <c r="O245" s="225"/>
      <c r="P245" s="225"/>
      <c r="Q245" s="225"/>
      <c r="R245" s="225"/>
      <c r="S245" s="225"/>
      <c r="T245" s="226"/>
      <c r="AT245" s="227" t="s">
        <v>210</v>
      </c>
      <c r="AU245" s="227" t="s">
        <v>85</v>
      </c>
      <c r="AV245" s="14" t="s">
        <v>85</v>
      </c>
      <c r="AW245" s="14" t="s">
        <v>38</v>
      </c>
      <c r="AX245" s="14" t="s">
        <v>76</v>
      </c>
      <c r="AY245" s="227" t="s">
        <v>152</v>
      </c>
    </row>
    <row r="246" spans="1:65" s="15" customFormat="1" ht="10.199999999999999">
      <c r="B246" s="228"/>
      <c r="C246" s="229"/>
      <c r="D246" s="188" t="s">
        <v>210</v>
      </c>
      <c r="E246" s="230" t="s">
        <v>31</v>
      </c>
      <c r="F246" s="231" t="s">
        <v>223</v>
      </c>
      <c r="G246" s="229"/>
      <c r="H246" s="232">
        <v>202.8</v>
      </c>
      <c r="I246" s="233"/>
      <c r="J246" s="229"/>
      <c r="K246" s="229"/>
      <c r="L246" s="234"/>
      <c r="M246" s="235"/>
      <c r="N246" s="236"/>
      <c r="O246" s="236"/>
      <c r="P246" s="236"/>
      <c r="Q246" s="236"/>
      <c r="R246" s="236"/>
      <c r="S246" s="236"/>
      <c r="T246" s="237"/>
      <c r="AT246" s="238" t="s">
        <v>210</v>
      </c>
      <c r="AU246" s="238" t="s">
        <v>85</v>
      </c>
      <c r="AV246" s="15" t="s">
        <v>157</v>
      </c>
      <c r="AW246" s="15" t="s">
        <v>38</v>
      </c>
      <c r="AX246" s="15" t="s">
        <v>83</v>
      </c>
      <c r="AY246" s="238" t="s">
        <v>152</v>
      </c>
    </row>
    <row r="247" spans="1:65" s="11" customFormat="1" ht="22.8" customHeight="1">
      <c r="B247" s="161"/>
      <c r="C247" s="162"/>
      <c r="D247" s="163" t="s">
        <v>75</v>
      </c>
      <c r="E247" s="205" t="s">
        <v>157</v>
      </c>
      <c r="F247" s="205" t="s">
        <v>879</v>
      </c>
      <c r="G247" s="162"/>
      <c r="H247" s="162"/>
      <c r="I247" s="165"/>
      <c r="J247" s="206">
        <f>BK247</f>
        <v>0</v>
      </c>
      <c r="K247" s="162"/>
      <c r="L247" s="167"/>
      <c r="M247" s="168"/>
      <c r="N247" s="169"/>
      <c r="O247" s="169"/>
      <c r="P247" s="170">
        <f>SUM(P248:P279)</f>
        <v>0</v>
      </c>
      <c r="Q247" s="169"/>
      <c r="R247" s="170">
        <f>SUM(R248:R279)</f>
        <v>1.4846999999999999</v>
      </c>
      <c r="S247" s="169"/>
      <c r="T247" s="171">
        <f>SUM(T248:T279)</f>
        <v>0</v>
      </c>
      <c r="AR247" s="172" t="s">
        <v>83</v>
      </c>
      <c r="AT247" s="173" t="s">
        <v>75</v>
      </c>
      <c r="AU247" s="173" t="s">
        <v>83</v>
      </c>
      <c r="AY247" s="172" t="s">
        <v>152</v>
      </c>
      <c r="BK247" s="174">
        <f>SUM(BK248:BK279)</f>
        <v>0</v>
      </c>
    </row>
    <row r="248" spans="1:65" s="2" customFormat="1" ht="16.5" customHeight="1">
      <c r="A248" s="38"/>
      <c r="B248" s="39"/>
      <c r="C248" s="175" t="s">
        <v>364</v>
      </c>
      <c r="D248" s="175" t="s">
        <v>153</v>
      </c>
      <c r="E248" s="176" t="s">
        <v>880</v>
      </c>
      <c r="F248" s="177" t="s">
        <v>881</v>
      </c>
      <c r="G248" s="178" t="s">
        <v>650</v>
      </c>
      <c r="H248" s="179">
        <v>23.785</v>
      </c>
      <c r="I248" s="180"/>
      <c r="J248" s="181">
        <f>ROUND(I248*H248,2)</f>
        <v>0</v>
      </c>
      <c r="K248" s="177" t="s">
        <v>31</v>
      </c>
      <c r="L248" s="43"/>
      <c r="M248" s="182" t="s">
        <v>31</v>
      </c>
      <c r="N248" s="183" t="s">
        <v>47</v>
      </c>
      <c r="O248" s="68"/>
      <c r="P248" s="184">
        <f>O248*H248</f>
        <v>0</v>
      </c>
      <c r="Q248" s="184">
        <v>0</v>
      </c>
      <c r="R248" s="184">
        <f>Q248*H248</f>
        <v>0</v>
      </c>
      <c r="S248" s="184">
        <v>0</v>
      </c>
      <c r="T248" s="185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186" t="s">
        <v>157</v>
      </c>
      <c r="AT248" s="186" t="s">
        <v>153</v>
      </c>
      <c r="AU248" s="186" t="s">
        <v>85</v>
      </c>
      <c r="AY248" s="20" t="s">
        <v>152</v>
      </c>
      <c r="BE248" s="187">
        <f>IF(N248="základní",J248,0)</f>
        <v>0</v>
      </c>
      <c r="BF248" s="187">
        <f>IF(N248="snížená",J248,0)</f>
        <v>0</v>
      </c>
      <c r="BG248" s="187">
        <f>IF(N248="zákl. přenesená",J248,0)</f>
        <v>0</v>
      </c>
      <c r="BH248" s="187">
        <f>IF(N248="sníž. přenesená",J248,0)</f>
        <v>0</v>
      </c>
      <c r="BI248" s="187">
        <f>IF(N248="nulová",J248,0)</f>
        <v>0</v>
      </c>
      <c r="BJ248" s="20" t="s">
        <v>83</v>
      </c>
      <c r="BK248" s="187">
        <f>ROUND(I248*H248,2)</f>
        <v>0</v>
      </c>
      <c r="BL248" s="20" t="s">
        <v>157</v>
      </c>
      <c r="BM248" s="186" t="s">
        <v>882</v>
      </c>
    </row>
    <row r="249" spans="1:65" s="13" customFormat="1" ht="10.199999999999999">
      <c r="B249" s="207"/>
      <c r="C249" s="208"/>
      <c r="D249" s="188" t="s">
        <v>210</v>
      </c>
      <c r="E249" s="209" t="s">
        <v>31</v>
      </c>
      <c r="F249" s="210" t="s">
        <v>883</v>
      </c>
      <c r="G249" s="208"/>
      <c r="H249" s="209" t="s">
        <v>31</v>
      </c>
      <c r="I249" s="211"/>
      <c r="J249" s="208"/>
      <c r="K249" s="208"/>
      <c r="L249" s="212"/>
      <c r="M249" s="213"/>
      <c r="N249" s="214"/>
      <c r="O249" s="214"/>
      <c r="P249" s="214"/>
      <c r="Q249" s="214"/>
      <c r="R249" s="214"/>
      <c r="S249" s="214"/>
      <c r="T249" s="215"/>
      <c r="AT249" s="216" t="s">
        <v>210</v>
      </c>
      <c r="AU249" s="216" t="s">
        <v>85</v>
      </c>
      <c r="AV249" s="13" t="s">
        <v>83</v>
      </c>
      <c r="AW249" s="13" t="s">
        <v>38</v>
      </c>
      <c r="AX249" s="13" t="s">
        <v>76</v>
      </c>
      <c r="AY249" s="216" t="s">
        <v>152</v>
      </c>
    </row>
    <row r="250" spans="1:65" s="13" customFormat="1" ht="10.199999999999999">
      <c r="B250" s="207"/>
      <c r="C250" s="208"/>
      <c r="D250" s="188" t="s">
        <v>210</v>
      </c>
      <c r="E250" s="209" t="s">
        <v>31</v>
      </c>
      <c r="F250" s="210" t="s">
        <v>884</v>
      </c>
      <c r="G250" s="208"/>
      <c r="H250" s="209" t="s">
        <v>31</v>
      </c>
      <c r="I250" s="211"/>
      <c r="J250" s="208"/>
      <c r="K250" s="208"/>
      <c r="L250" s="212"/>
      <c r="M250" s="213"/>
      <c r="N250" s="214"/>
      <c r="O250" s="214"/>
      <c r="P250" s="214"/>
      <c r="Q250" s="214"/>
      <c r="R250" s="214"/>
      <c r="S250" s="214"/>
      <c r="T250" s="215"/>
      <c r="AT250" s="216" t="s">
        <v>210</v>
      </c>
      <c r="AU250" s="216" t="s">
        <v>85</v>
      </c>
      <c r="AV250" s="13" t="s">
        <v>83</v>
      </c>
      <c r="AW250" s="13" t="s">
        <v>38</v>
      </c>
      <c r="AX250" s="13" t="s">
        <v>76</v>
      </c>
      <c r="AY250" s="216" t="s">
        <v>152</v>
      </c>
    </row>
    <row r="251" spans="1:65" s="14" customFormat="1" ht="10.199999999999999">
      <c r="B251" s="217"/>
      <c r="C251" s="218"/>
      <c r="D251" s="188" t="s">
        <v>210</v>
      </c>
      <c r="E251" s="219" t="s">
        <v>31</v>
      </c>
      <c r="F251" s="220" t="s">
        <v>885</v>
      </c>
      <c r="G251" s="218"/>
      <c r="H251" s="221">
        <v>11.429</v>
      </c>
      <c r="I251" s="222"/>
      <c r="J251" s="218"/>
      <c r="K251" s="218"/>
      <c r="L251" s="223"/>
      <c r="M251" s="224"/>
      <c r="N251" s="225"/>
      <c r="O251" s="225"/>
      <c r="P251" s="225"/>
      <c r="Q251" s="225"/>
      <c r="R251" s="225"/>
      <c r="S251" s="225"/>
      <c r="T251" s="226"/>
      <c r="AT251" s="227" t="s">
        <v>210</v>
      </c>
      <c r="AU251" s="227" t="s">
        <v>85</v>
      </c>
      <c r="AV251" s="14" t="s">
        <v>85</v>
      </c>
      <c r="AW251" s="14" t="s">
        <v>38</v>
      </c>
      <c r="AX251" s="14" t="s">
        <v>76</v>
      </c>
      <c r="AY251" s="227" t="s">
        <v>152</v>
      </c>
    </row>
    <row r="252" spans="1:65" s="13" customFormat="1" ht="10.199999999999999">
      <c r="B252" s="207"/>
      <c r="C252" s="208"/>
      <c r="D252" s="188" t="s">
        <v>210</v>
      </c>
      <c r="E252" s="209" t="s">
        <v>31</v>
      </c>
      <c r="F252" s="210" t="s">
        <v>886</v>
      </c>
      <c r="G252" s="208"/>
      <c r="H252" s="209" t="s">
        <v>31</v>
      </c>
      <c r="I252" s="211"/>
      <c r="J252" s="208"/>
      <c r="K252" s="208"/>
      <c r="L252" s="212"/>
      <c r="M252" s="213"/>
      <c r="N252" s="214"/>
      <c r="O252" s="214"/>
      <c r="P252" s="214"/>
      <c r="Q252" s="214"/>
      <c r="R252" s="214"/>
      <c r="S252" s="214"/>
      <c r="T252" s="215"/>
      <c r="AT252" s="216" t="s">
        <v>210</v>
      </c>
      <c r="AU252" s="216" t="s">
        <v>85</v>
      </c>
      <c r="AV252" s="13" t="s">
        <v>83</v>
      </c>
      <c r="AW252" s="13" t="s">
        <v>38</v>
      </c>
      <c r="AX252" s="13" t="s">
        <v>76</v>
      </c>
      <c r="AY252" s="216" t="s">
        <v>152</v>
      </c>
    </row>
    <row r="253" spans="1:65" s="13" customFormat="1" ht="10.199999999999999">
      <c r="B253" s="207"/>
      <c r="C253" s="208"/>
      <c r="D253" s="188" t="s">
        <v>210</v>
      </c>
      <c r="E253" s="209" t="s">
        <v>31</v>
      </c>
      <c r="F253" s="210" t="s">
        <v>884</v>
      </c>
      <c r="G253" s="208"/>
      <c r="H253" s="209" t="s">
        <v>31</v>
      </c>
      <c r="I253" s="211"/>
      <c r="J253" s="208"/>
      <c r="K253" s="208"/>
      <c r="L253" s="212"/>
      <c r="M253" s="213"/>
      <c r="N253" s="214"/>
      <c r="O253" s="214"/>
      <c r="P253" s="214"/>
      <c r="Q253" s="214"/>
      <c r="R253" s="214"/>
      <c r="S253" s="214"/>
      <c r="T253" s="215"/>
      <c r="AT253" s="216" t="s">
        <v>210</v>
      </c>
      <c r="AU253" s="216" t="s">
        <v>85</v>
      </c>
      <c r="AV253" s="13" t="s">
        <v>83</v>
      </c>
      <c r="AW253" s="13" t="s">
        <v>38</v>
      </c>
      <c r="AX253" s="13" t="s">
        <v>76</v>
      </c>
      <c r="AY253" s="216" t="s">
        <v>152</v>
      </c>
    </row>
    <row r="254" spans="1:65" s="14" customFormat="1" ht="10.199999999999999">
      <c r="B254" s="217"/>
      <c r="C254" s="218"/>
      <c r="D254" s="188" t="s">
        <v>210</v>
      </c>
      <c r="E254" s="219" t="s">
        <v>31</v>
      </c>
      <c r="F254" s="220" t="s">
        <v>887</v>
      </c>
      <c r="G254" s="218"/>
      <c r="H254" s="221">
        <v>7.2060000000000004</v>
      </c>
      <c r="I254" s="222"/>
      <c r="J254" s="218"/>
      <c r="K254" s="218"/>
      <c r="L254" s="223"/>
      <c r="M254" s="224"/>
      <c r="N254" s="225"/>
      <c r="O254" s="225"/>
      <c r="P254" s="225"/>
      <c r="Q254" s="225"/>
      <c r="R254" s="225"/>
      <c r="S254" s="225"/>
      <c r="T254" s="226"/>
      <c r="AT254" s="227" t="s">
        <v>210</v>
      </c>
      <c r="AU254" s="227" t="s">
        <v>85</v>
      </c>
      <c r="AV254" s="14" t="s">
        <v>85</v>
      </c>
      <c r="AW254" s="14" t="s">
        <v>38</v>
      </c>
      <c r="AX254" s="14" t="s">
        <v>76</v>
      </c>
      <c r="AY254" s="227" t="s">
        <v>152</v>
      </c>
    </row>
    <row r="255" spans="1:65" s="14" customFormat="1" ht="10.199999999999999">
      <c r="B255" s="217"/>
      <c r="C255" s="218"/>
      <c r="D255" s="188" t="s">
        <v>210</v>
      </c>
      <c r="E255" s="219" t="s">
        <v>31</v>
      </c>
      <c r="F255" s="220" t="s">
        <v>888</v>
      </c>
      <c r="G255" s="218"/>
      <c r="H255" s="221">
        <v>1.4</v>
      </c>
      <c r="I255" s="222"/>
      <c r="J255" s="218"/>
      <c r="K255" s="218"/>
      <c r="L255" s="223"/>
      <c r="M255" s="224"/>
      <c r="N255" s="225"/>
      <c r="O255" s="225"/>
      <c r="P255" s="225"/>
      <c r="Q255" s="225"/>
      <c r="R255" s="225"/>
      <c r="S255" s="225"/>
      <c r="T255" s="226"/>
      <c r="AT255" s="227" t="s">
        <v>210</v>
      </c>
      <c r="AU255" s="227" t="s">
        <v>85</v>
      </c>
      <c r="AV255" s="14" t="s">
        <v>85</v>
      </c>
      <c r="AW255" s="14" t="s">
        <v>38</v>
      </c>
      <c r="AX255" s="14" t="s">
        <v>76</v>
      </c>
      <c r="AY255" s="227" t="s">
        <v>152</v>
      </c>
    </row>
    <row r="256" spans="1:65" s="14" customFormat="1" ht="10.199999999999999">
      <c r="B256" s="217"/>
      <c r="C256" s="218"/>
      <c r="D256" s="188" t="s">
        <v>210</v>
      </c>
      <c r="E256" s="219" t="s">
        <v>31</v>
      </c>
      <c r="F256" s="220" t="s">
        <v>889</v>
      </c>
      <c r="G256" s="218"/>
      <c r="H256" s="221">
        <v>0.95</v>
      </c>
      <c r="I256" s="222"/>
      <c r="J256" s="218"/>
      <c r="K256" s="218"/>
      <c r="L256" s="223"/>
      <c r="M256" s="224"/>
      <c r="N256" s="225"/>
      <c r="O256" s="225"/>
      <c r="P256" s="225"/>
      <c r="Q256" s="225"/>
      <c r="R256" s="225"/>
      <c r="S256" s="225"/>
      <c r="T256" s="226"/>
      <c r="AT256" s="227" t="s">
        <v>210</v>
      </c>
      <c r="AU256" s="227" t="s">
        <v>85</v>
      </c>
      <c r="AV256" s="14" t="s">
        <v>85</v>
      </c>
      <c r="AW256" s="14" t="s">
        <v>38</v>
      </c>
      <c r="AX256" s="14" t="s">
        <v>76</v>
      </c>
      <c r="AY256" s="227" t="s">
        <v>152</v>
      </c>
    </row>
    <row r="257" spans="1:65" s="13" customFormat="1" ht="10.199999999999999">
      <c r="B257" s="207"/>
      <c r="C257" s="208"/>
      <c r="D257" s="188" t="s">
        <v>210</v>
      </c>
      <c r="E257" s="209" t="s">
        <v>31</v>
      </c>
      <c r="F257" s="210" t="s">
        <v>890</v>
      </c>
      <c r="G257" s="208"/>
      <c r="H257" s="209" t="s">
        <v>31</v>
      </c>
      <c r="I257" s="211"/>
      <c r="J257" s="208"/>
      <c r="K257" s="208"/>
      <c r="L257" s="212"/>
      <c r="M257" s="213"/>
      <c r="N257" s="214"/>
      <c r="O257" s="214"/>
      <c r="P257" s="214"/>
      <c r="Q257" s="214"/>
      <c r="R257" s="214"/>
      <c r="S257" s="214"/>
      <c r="T257" s="215"/>
      <c r="AT257" s="216" t="s">
        <v>210</v>
      </c>
      <c r="AU257" s="216" t="s">
        <v>85</v>
      </c>
      <c r="AV257" s="13" t="s">
        <v>83</v>
      </c>
      <c r="AW257" s="13" t="s">
        <v>38</v>
      </c>
      <c r="AX257" s="13" t="s">
        <v>76</v>
      </c>
      <c r="AY257" s="216" t="s">
        <v>152</v>
      </c>
    </row>
    <row r="258" spans="1:65" s="13" customFormat="1" ht="10.199999999999999">
      <c r="B258" s="207"/>
      <c r="C258" s="208"/>
      <c r="D258" s="188" t="s">
        <v>210</v>
      </c>
      <c r="E258" s="209" t="s">
        <v>31</v>
      </c>
      <c r="F258" s="210" t="s">
        <v>884</v>
      </c>
      <c r="G258" s="208"/>
      <c r="H258" s="209" t="s">
        <v>31</v>
      </c>
      <c r="I258" s="211"/>
      <c r="J258" s="208"/>
      <c r="K258" s="208"/>
      <c r="L258" s="212"/>
      <c r="M258" s="213"/>
      <c r="N258" s="214"/>
      <c r="O258" s="214"/>
      <c r="P258" s="214"/>
      <c r="Q258" s="214"/>
      <c r="R258" s="214"/>
      <c r="S258" s="214"/>
      <c r="T258" s="215"/>
      <c r="AT258" s="216" t="s">
        <v>210</v>
      </c>
      <c r="AU258" s="216" t="s">
        <v>85</v>
      </c>
      <c r="AV258" s="13" t="s">
        <v>83</v>
      </c>
      <c r="AW258" s="13" t="s">
        <v>38</v>
      </c>
      <c r="AX258" s="13" t="s">
        <v>76</v>
      </c>
      <c r="AY258" s="216" t="s">
        <v>152</v>
      </c>
    </row>
    <row r="259" spans="1:65" s="14" customFormat="1" ht="10.199999999999999">
      <c r="B259" s="217"/>
      <c r="C259" s="218"/>
      <c r="D259" s="188" t="s">
        <v>210</v>
      </c>
      <c r="E259" s="219" t="s">
        <v>31</v>
      </c>
      <c r="F259" s="220" t="s">
        <v>891</v>
      </c>
      <c r="G259" s="218"/>
      <c r="H259" s="221">
        <v>2.8</v>
      </c>
      <c r="I259" s="222"/>
      <c r="J259" s="218"/>
      <c r="K259" s="218"/>
      <c r="L259" s="223"/>
      <c r="M259" s="224"/>
      <c r="N259" s="225"/>
      <c r="O259" s="225"/>
      <c r="P259" s="225"/>
      <c r="Q259" s="225"/>
      <c r="R259" s="225"/>
      <c r="S259" s="225"/>
      <c r="T259" s="226"/>
      <c r="AT259" s="227" t="s">
        <v>210</v>
      </c>
      <c r="AU259" s="227" t="s">
        <v>85</v>
      </c>
      <c r="AV259" s="14" t="s">
        <v>85</v>
      </c>
      <c r="AW259" s="14" t="s">
        <v>38</v>
      </c>
      <c r="AX259" s="14" t="s">
        <v>76</v>
      </c>
      <c r="AY259" s="227" t="s">
        <v>152</v>
      </c>
    </row>
    <row r="260" spans="1:65" s="15" customFormat="1" ht="10.199999999999999">
      <c r="B260" s="228"/>
      <c r="C260" s="229"/>
      <c r="D260" s="188" t="s">
        <v>210</v>
      </c>
      <c r="E260" s="230" t="s">
        <v>668</v>
      </c>
      <c r="F260" s="231" t="s">
        <v>223</v>
      </c>
      <c r="G260" s="229"/>
      <c r="H260" s="232">
        <v>23.785</v>
      </c>
      <c r="I260" s="233"/>
      <c r="J260" s="229"/>
      <c r="K260" s="229"/>
      <c r="L260" s="234"/>
      <c r="M260" s="235"/>
      <c r="N260" s="236"/>
      <c r="O260" s="236"/>
      <c r="P260" s="236"/>
      <c r="Q260" s="236"/>
      <c r="R260" s="236"/>
      <c r="S260" s="236"/>
      <c r="T260" s="237"/>
      <c r="AT260" s="238" t="s">
        <v>210</v>
      </c>
      <c r="AU260" s="238" t="s">
        <v>85</v>
      </c>
      <c r="AV260" s="15" t="s">
        <v>157</v>
      </c>
      <c r="AW260" s="15" t="s">
        <v>38</v>
      </c>
      <c r="AX260" s="15" t="s">
        <v>83</v>
      </c>
      <c r="AY260" s="238" t="s">
        <v>152</v>
      </c>
    </row>
    <row r="261" spans="1:65" s="2" customFormat="1" ht="16.5" customHeight="1">
      <c r="A261" s="38"/>
      <c r="B261" s="39"/>
      <c r="C261" s="175" t="s">
        <v>370</v>
      </c>
      <c r="D261" s="175" t="s">
        <v>153</v>
      </c>
      <c r="E261" s="176" t="s">
        <v>892</v>
      </c>
      <c r="F261" s="177" t="s">
        <v>893</v>
      </c>
      <c r="G261" s="178" t="s">
        <v>262</v>
      </c>
      <c r="H261" s="179">
        <v>5</v>
      </c>
      <c r="I261" s="180"/>
      <c r="J261" s="181">
        <f>ROUND(I261*H261,2)</f>
        <v>0</v>
      </c>
      <c r="K261" s="177" t="s">
        <v>31</v>
      </c>
      <c r="L261" s="43"/>
      <c r="M261" s="182" t="s">
        <v>31</v>
      </c>
      <c r="N261" s="183" t="s">
        <v>47</v>
      </c>
      <c r="O261" s="68"/>
      <c r="P261" s="184">
        <f>O261*H261</f>
        <v>0</v>
      </c>
      <c r="Q261" s="184">
        <v>0.22394</v>
      </c>
      <c r="R261" s="184">
        <f>Q261*H261</f>
        <v>1.1196999999999999</v>
      </c>
      <c r="S261" s="184">
        <v>0</v>
      </c>
      <c r="T261" s="185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186" t="s">
        <v>157</v>
      </c>
      <c r="AT261" s="186" t="s">
        <v>153</v>
      </c>
      <c r="AU261" s="186" t="s">
        <v>85</v>
      </c>
      <c r="AY261" s="20" t="s">
        <v>152</v>
      </c>
      <c r="BE261" s="187">
        <f>IF(N261="základní",J261,0)</f>
        <v>0</v>
      </c>
      <c r="BF261" s="187">
        <f>IF(N261="snížená",J261,0)</f>
        <v>0</v>
      </c>
      <c r="BG261" s="187">
        <f>IF(N261="zákl. přenesená",J261,0)</f>
        <v>0</v>
      </c>
      <c r="BH261" s="187">
        <f>IF(N261="sníž. přenesená",J261,0)</f>
        <v>0</v>
      </c>
      <c r="BI261" s="187">
        <f>IF(N261="nulová",J261,0)</f>
        <v>0</v>
      </c>
      <c r="BJ261" s="20" t="s">
        <v>83</v>
      </c>
      <c r="BK261" s="187">
        <f>ROUND(I261*H261,2)</f>
        <v>0</v>
      </c>
      <c r="BL261" s="20" t="s">
        <v>157</v>
      </c>
      <c r="BM261" s="186" t="s">
        <v>894</v>
      </c>
    </row>
    <row r="262" spans="1:65" s="2" customFormat="1" ht="16.5" customHeight="1">
      <c r="A262" s="38"/>
      <c r="B262" s="39"/>
      <c r="C262" s="239" t="s">
        <v>374</v>
      </c>
      <c r="D262" s="239" t="s">
        <v>224</v>
      </c>
      <c r="E262" s="240" t="s">
        <v>895</v>
      </c>
      <c r="F262" s="241" t="s">
        <v>896</v>
      </c>
      <c r="G262" s="242" t="s">
        <v>262</v>
      </c>
      <c r="H262" s="243">
        <v>3</v>
      </c>
      <c r="I262" s="244"/>
      <c r="J262" s="245">
        <f>ROUND(I262*H262,2)</f>
        <v>0</v>
      </c>
      <c r="K262" s="241" t="s">
        <v>31</v>
      </c>
      <c r="L262" s="246"/>
      <c r="M262" s="247" t="s">
        <v>31</v>
      </c>
      <c r="N262" s="248" t="s">
        <v>47</v>
      </c>
      <c r="O262" s="68"/>
      <c r="P262" s="184">
        <f>O262*H262</f>
        <v>0</v>
      </c>
      <c r="Q262" s="184">
        <v>6.5000000000000002E-2</v>
      </c>
      <c r="R262" s="184">
        <f>Q262*H262</f>
        <v>0.19500000000000001</v>
      </c>
      <c r="S262" s="184">
        <v>0</v>
      </c>
      <c r="T262" s="185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186" t="s">
        <v>189</v>
      </c>
      <c r="AT262" s="186" t="s">
        <v>224</v>
      </c>
      <c r="AU262" s="186" t="s">
        <v>85</v>
      </c>
      <c r="AY262" s="20" t="s">
        <v>152</v>
      </c>
      <c r="BE262" s="187">
        <f>IF(N262="základní",J262,0)</f>
        <v>0</v>
      </c>
      <c r="BF262" s="187">
        <f>IF(N262="snížená",J262,0)</f>
        <v>0</v>
      </c>
      <c r="BG262" s="187">
        <f>IF(N262="zákl. přenesená",J262,0)</f>
        <v>0</v>
      </c>
      <c r="BH262" s="187">
        <f>IF(N262="sníž. přenesená",J262,0)</f>
        <v>0</v>
      </c>
      <c r="BI262" s="187">
        <f>IF(N262="nulová",J262,0)</f>
        <v>0</v>
      </c>
      <c r="BJ262" s="20" t="s">
        <v>83</v>
      </c>
      <c r="BK262" s="187">
        <f>ROUND(I262*H262,2)</f>
        <v>0</v>
      </c>
      <c r="BL262" s="20" t="s">
        <v>157</v>
      </c>
      <c r="BM262" s="186" t="s">
        <v>897</v>
      </c>
    </row>
    <row r="263" spans="1:65" s="14" customFormat="1" ht="10.199999999999999">
      <c r="B263" s="217"/>
      <c r="C263" s="218"/>
      <c r="D263" s="188" t="s">
        <v>210</v>
      </c>
      <c r="E263" s="219" t="s">
        <v>31</v>
      </c>
      <c r="F263" s="220" t="s">
        <v>898</v>
      </c>
      <c r="G263" s="218"/>
      <c r="H263" s="221">
        <v>3</v>
      </c>
      <c r="I263" s="222"/>
      <c r="J263" s="218"/>
      <c r="K263" s="218"/>
      <c r="L263" s="223"/>
      <c r="M263" s="224"/>
      <c r="N263" s="225"/>
      <c r="O263" s="225"/>
      <c r="P263" s="225"/>
      <c r="Q263" s="225"/>
      <c r="R263" s="225"/>
      <c r="S263" s="225"/>
      <c r="T263" s="226"/>
      <c r="AT263" s="227" t="s">
        <v>210</v>
      </c>
      <c r="AU263" s="227" t="s">
        <v>85</v>
      </c>
      <c r="AV263" s="14" t="s">
        <v>85</v>
      </c>
      <c r="AW263" s="14" t="s">
        <v>38</v>
      </c>
      <c r="AX263" s="14" t="s">
        <v>83</v>
      </c>
      <c r="AY263" s="227" t="s">
        <v>152</v>
      </c>
    </row>
    <row r="264" spans="1:65" s="2" customFormat="1" ht="16.5" customHeight="1">
      <c r="A264" s="38"/>
      <c r="B264" s="39"/>
      <c r="C264" s="239" t="s">
        <v>381</v>
      </c>
      <c r="D264" s="239" t="s">
        <v>224</v>
      </c>
      <c r="E264" s="240" t="s">
        <v>899</v>
      </c>
      <c r="F264" s="241" t="s">
        <v>900</v>
      </c>
      <c r="G264" s="242" t="s">
        <v>262</v>
      </c>
      <c r="H264" s="243">
        <v>2</v>
      </c>
      <c r="I264" s="244"/>
      <c r="J264" s="245">
        <f>ROUND(I264*H264,2)</f>
        <v>0</v>
      </c>
      <c r="K264" s="241" t="s">
        <v>31</v>
      </c>
      <c r="L264" s="246"/>
      <c r="M264" s="247" t="s">
        <v>31</v>
      </c>
      <c r="N264" s="248" t="s">
        <v>47</v>
      </c>
      <c r="O264" s="68"/>
      <c r="P264" s="184">
        <f>O264*H264</f>
        <v>0</v>
      </c>
      <c r="Q264" s="184">
        <v>8.5000000000000006E-2</v>
      </c>
      <c r="R264" s="184">
        <f>Q264*H264</f>
        <v>0.17</v>
      </c>
      <c r="S264" s="184">
        <v>0</v>
      </c>
      <c r="T264" s="185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186" t="s">
        <v>189</v>
      </c>
      <c r="AT264" s="186" t="s">
        <v>224</v>
      </c>
      <c r="AU264" s="186" t="s">
        <v>85</v>
      </c>
      <c r="AY264" s="20" t="s">
        <v>152</v>
      </c>
      <c r="BE264" s="187">
        <f>IF(N264="základní",J264,0)</f>
        <v>0</v>
      </c>
      <c r="BF264" s="187">
        <f>IF(N264="snížená",J264,0)</f>
        <v>0</v>
      </c>
      <c r="BG264" s="187">
        <f>IF(N264="zákl. přenesená",J264,0)</f>
        <v>0</v>
      </c>
      <c r="BH264" s="187">
        <f>IF(N264="sníž. přenesená",J264,0)</f>
        <v>0</v>
      </c>
      <c r="BI264" s="187">
        <f>IF(N264="nulová",J264,0)</f>
        <v>0</v>
      </c>
      <c r="BJ264" s="20" t="s">
        <v>83</v>
      </c>
      <c r="BK264" s="187">
        <f>ROUND(I264*H264,2)</f>
        <v>0</v>
      </c>
      <c r="BL264" s="20" t="s">
        <v>157</v>
      </c>
      <c r="BM264" s="186" t="s">
        <v>901</v>
      </c>
    </row>
    <row r="265" spans="1:65" s="14" customFormat="1" ht="10.199999999999999">
      <c r="B265" s="217"/>
      <c r="C265" s="218"/>
      <c r="D265" s="188" t="s">
        <v>210</v>
      </c>
      <c r="E265" s="219" t="s">
        <v>31</v>
      </c>
      <c r="F265" s="220" t="s">
        <v>902</v>
      </c>
      <c r="G265" s="218"/>
      <c r="H265" s="221">
        <v>2</v>
      </c>
      <c r="I265" s="222"/>
      <c r="J265" s="218"/>
      <c r="K265" s="218"/>
      <c r="L265" s="223"/>
      <c r="M265" s="224"/>
      <c r="N265" s="225"/>
      <c r="O265" s="225"/>
      <c r="P265" s="225"/>
      <c r="Q265" s="225"/>
      <c r="R265" s="225"/>
      <c r="S265" s="225"/>
      <c r="T265" s="226"/>
      <c r="AT265" s="227" t="s">
        <v>210</v>
      </c>
      <c r="AU265" s="227" t="s">
        <v>85</v>
      </c>
      <c r="AV265" s="14" t="s">
        <v>85</v>
      </c>
      <c r="AW265" s="14" t="s">
        <v>38</v>
      </c>
      <c r="AX265" s="14" t="s">
        <v>83</v>
      </c>
      <c r="AY265" s="227" t="s">
        <v>152</v>
      </c>
    </row>
    <row r="266" spans="1:65" s="2" customFormat="1" ht="24.15" customHeight="1">
      <c r="A266" s="38"/>
      <c r="B266" s="39"/>
      <c r="C266" s="175" t="s">
        <v>386</v>
      </c>
      <c r="D266" s="175" t="s">
        <v>153</v>
      </c>
      <c r="E266" s="176" t="s">
        <v>903</v>
      </c>
      <c r="F266" s="177" t="s">
        <v>904</v>
      </c>
      <c r="G266" s="178" t="s">
        <v>650</v>
      </c>
      <c r="H266" s="179">
        <v>13.989000000000001</v>
      </c>
      <c r="I266" s="180"/>
      <c r="J266" s="181">
        <f>ROUND(I266*H266,2)</f>
        <v>0</v>
      </c>
      <c r="K266" s="177" t="s">
        <v>31</v>
      </c>
      <c r="L266" s="43"/>
      <c r="M266" s="182" t="s">
        <v>31</v>
      </c>
      <c r="N266" s="183" t="s">
        <v>47</v>
      </c>
      <c r="O266" s="68"/>
      <c r="P266" s="184">
        <f>O266*H266</f>
        <v>0</v>
      </c>
      <c r="Q266" s="184">
        <v>0</v>
      </c>
      <c r="R266" s="184">
        <f>Q266*H266</f>
        <v>0</v>
      </c>
      <c r="S266" s="184">
        <v>0</v>
      </c>
      <c r="T266" s="185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186" t="s">
        <v>157</v>
      </c>
      <c r="AT266" s="186" t="s">
        <v>153</v>
      </c>
      <c r="AU266" s="186" t="s">
        <v>85</v>
      </c>
      <c r="AY266" s="20" t="s">
        <v>152</v>
      </c>
      <c r="BE266" s="187">
        <f>IF(N266="základní",J266,0)</f>
        <v>0</v>
      </c>
      <c r="BF266" s="187">
        <f>IF(N266="snížená",J266,0)</f>
        <v>0</v>
      </c>
      <c r="BG266" s="187">
        <f>IF(N266="zákl. přenesená",J266,0)</f>
        <v>0</v>
      </c>
      <c r="BH266" s="187">
        <f>IF(N266="sníž. přenesená",J266,0)</f>
        <v>0</v>
      </c>
      <c r="BI266" s="187">
        <f>IF(N266="nulová",J266,0)</f>
        <v>0</v>
      </c>
      <c r="BJ266" s="20" t="s">
        <v>83</v>
      </c>
      <c r="BK266" s="187">
        <f>ROUND(I266*H266,2)</f>
        <v>0</v>
      </c>
      <c r="BL266" s="20" t="s">
        <v>157</v>
      </c>
      <c r="BM266" s="186" t="s">
        <v>905</v>
      </c>
    </row>
    <row r="267" spans="1:65" s="13" customFormat="1" ht="10.199999999999999">
      <c r="B267" s="207"/>
      <c r="C267" s="208"/>
      <c r="D267" s="188" t="s">
        <v>210</v>
      </c>
      <c r="E267" s="209" t="s">
        <v>31</v>
      </c>
      <c r="F267" s="210" t="s">
        <v>883</v>
      </c>
      <c r="G267" s="208"/>
      <c r="H267" s="209" t="s">
        <v>31</v>
      </c>
      <c r="I267" s="211"/>
      <c r="J267" s="208"/>
      <c r="K267" s="208"/>
      <c r="L267" s="212"/>
      <c r="M267" s="213"/>
      <c r="N267" s="214"/>
      <c r="O267" s="214"/>
      <c r="P267" s="214"/>
      <c r="Q267" s="214"/>
      <c r="R267" s="214"/>
      <c r="S267" s="214"/>
      <c r="T267" s="215"/>
      <c r="AT267" s="216" t="s">
        <v>210</v>
      </c>
      <c r="AU267" s="216" t="s">
        <v>85</v>
      </c>
      <c r="AV267" s="13" t="s">
        <v>83</v>
      </c>
      <c r="AW267" s="13" t="s">
        <v>38</v>
      </c>
      <c r="AX267" s="13" t="s">
        <v>76</v>
      </c>
      <c r="AY267" s="216" t="s">
        <v>152</v>
      </c>
    </row>
    <row r="268" spans="1:65" s="13" customFormat="1" ht="10.199999999999999">
      <c r="B268" s="207"/>
      <c r="C268" s="208"/>
      <c r="D268" s="188" t="s">
        <v>210</v>
      </c>
      <c r="E268" s="209" t="s">
        <v>31</v>
      </c>
      <c r="F268" s="210" t="s">
        <v>906</v>
      </c>
      <c r="G268" s="208"/>
      <c r="H268" s="209" t="s">
        <v>31</v>
      </c>
      <c r="I268" s="211"/>
      <c r="J268" s="208"/>
      <c r="K268" s="208"/>
      <c r="L268" s="212"/>
      <c r="M268" s="213"/>
      <c r="N268" s="214"/>
      <c r="O268" s="214"/>
      <c r="P268" s="214"/>
      <c r="Q268" s="214"/>
      <c r="R268" s="214"/>
      <c r="S268" s="214"/>
      <c r="T268" s="215"/>
      <c r="AT268" s="216" t="s">
        <v>210</v>
      </c>
      <c r="AU268" s="216" t="s">
        <v>85</v>
      </c>
      <c r="AV268" s="13" t="s">
        <v>83</v>
      </c>
      <c r="AW268" s="13" t="s">
        <v>38</v>
      </c>
      <c r="AX268" s="13" t="s">
        <v>76</v>
      </c>
      <c r="AY268" s="216" t="s">
        <v>152</v>
      </c>
    </row>
    <row r="269" spans="1:65" s="14" customFormat="1" ht="10.199999999999999">
      <c r="B269" s="217"/>
      <c r="C269" s="218"/>
      <c r="D269" s="188" t="s">
        <v>210</v>
      </c>
      <c r="E269" s="219" t="s">
        <v>31</v>
      </c>
      <c r="F269" s="220" t="s">
        <v>907</v>
      </c>
      <c r="G269" s="218"/>
      <c r="H269" s="221">
        <v>11.189</v>
      </c>
      <c r="I269" s="222"/>
      <c r="J269" s="218"/>
      <c r="K269" s="218"/>
      <c r="L269" s="223"/>
      <c r="M269" s="224"/>
      <c r="N269" s="225"/>
      <c r="O269" s="225"/>
      <c r="P269" s="225"/>
      <c r="Q269" s="225"/>
      <c r="R269" s="225"/>
      <c r="S269" s="225"/>
      <c r="T269" s="226"/>
      <c r="AT269" s="227" t="s">
        <v>210</v>
      </c>
      <c r="AU269" s="227" t="s">
        <v>85</v>
      </c>
      <c r="AV269" s="14" t="s">
        <v>85</v>
      </c>
      <c r="AW269" s="14" t="s">
        <v>38</v>
      </c>
      <c r="AX269" s="14" t="s">
        <v>76</v>
      </c>
      <c r="AY269" s="227" t="s">
        <v>152</v>
      </c>
    </row>
    <row r="270" spans="1:65" s="13" customFormat="1" ht="10.199999999999999">
      <c r="B270" s="207"/>
      <c r="C270" s="208"/>
      <c r="D270" s="188" t="s">
        <v>210</v>
      </c>
      <c r="E270" s="209" t="s">
        <v>31</v>
      </c>
      <c r="F270" s="210" t="s">
        <v>890</v>
      </c>
      <c r="G270" s="208"/>
      <c r="H270" s="209" t="s">
        <v>31</v>
      </c>
      <c r="I270" s="211"/>
      <c r="J270" s="208"/>
      <c r="K270" s="208"/>
      <c r="L270" s="212"/>
      <c r="M270" s="213"/>
      <c r="N270" s="214"/>
      <c r="O270" s="214"/>
      <c r="P270" s="214"/>
      <c r="Q270" s="214"/>
      <c r="R270" s="214"/>
      <c r="S270" s="214"/>
      <c r="T270" s="215"/>
      <c r="AT270" s="216" t="s">
        <v>210</v>
      </c>
      <c r="AU270" s="216" t="s">
        <v>85</v>
      </c>
      <c r="AV270" s="13" t="s">
        <v>83</v>
      </c>
      <c r="AW270" s="13" t="s">
        <v>38</v>
      </c>
      <c r="AX270" s="13" t="s">
        <v>76</v>
      </c>
      <c r="AY270" s="216" t="s">
        <v>152</v>
      </c>
    </row>
    <row r="271" spans="1:65" s="13" customFormat="1" ht="10.199999999999999">
      <c r="B271" s="207"/>
      <c r="C271" s="208"/>
      <c r="D271" s="188" t="s">
        <v>210</v>
      </c>
      <c r="E271" s="209" t="s">
        <v>31</v>
      </c>
      <c r="F271" s="210" t="s">
        <v>908</v>
      </c>
      <c r="G271" s="208"/>
      <c r="H271" s="209" t="s">
        <v>31</v>
      </c>
      <c r="I271" s="211"/>
      <c r="J271" s="208"/>
      <c r="K271" s="208"/>
      <c r="L271" s="212"/>
      <c r="M271" s="213"/>
      <c r="N271" s="214"/>
      <c r="O271" s="214"/>
      <c r="P271" s="214"/>
      <c r="Q271" s="214"/>
      <c r="R271" s="214"/>
      <c r="S271" s="214"/>
      <c r="T271" s="215"/>
      <c r="AT271" s="216" t="s">
        <v>210</v>
      </c>
      <c r="AU271" s="216" t="s">
        <v>85</v>
      </c>
      <c r="AV271" s="13" t="s">
        <v>83</v>
      </c>
      <c r="AW271" s="13" t="s">
        <v>38</v>
      </c>
      <c r="AX271" s="13" t="s">
        <v>76</v>
      </c>
      <c r="AY271" s="216" t="s">
        <v>152</v>
      </c>
    </row>
    <row r="272" spans="1:65" s="14" customFormat="1" ht="10.199999999999999">
      <c r="B272" s="217"/>
      <c r="C272" s="218"/>
      <c r="D272" s="188" t="s">
        <v>210</v>
      </c>
      <c r="E272" s="219" t="s">
        <v>31</v>
      </c>
      <c r="F272" s="220" t="s">
        <v>909</v>
      </c>
      <c r="G272" s="218"/>
      <c r="H272" s="221">
        <v>2.8</v>
      </c>
      <c r="I272" s="222"/>
      <c r="J272" s="218"/>
      <c r="K272" s="218"/>
      <c r="L272" s="223"/>
      <c r="M272" s="224"/>
      <c r="N272" s="225"/>
      <c r="O272" s="225"/>
      <c r="P272" s="225"/>
      <c r="Q272" s="225"/>
      <c r="R272" s="225"/>
      <c r="S272" s="225"/>
      <c r="T272" s="226"/>
      <c r="AT272" s="227" t="s">
        <v>210</v>
      </c>
      <c r="AU272" s="227" t="s">
        <v>85</v>
      </c>
      <c r="AV272" s="14" t="s">
        <v>85</v>
      </c>
      <c r="AW272" s="14" t="s">
        <v>38</v>
      </c>
      <c r="AX272" s="14" t="s">
        <v>76</v>
      </c>
      <c r="AY272" s="227" t="s">
        <v>152</v>
      </c>
    </row>
    <row r="273" spans="1:65" s="15" customFormat="1" ht="10.199999999999999">
      <c r="B273" s="228"/>
      <c r="C273" s="229"/>
      <c r="D273" s="188" t="s">
        <v>210</v>
      </c>
      <c r="E273" s="230" t="s">
        <v>664</v>
      </c>
      <c r="F273" s="231" t="s">
        <v>223</v>
      </c>
      <c r="G273" s="229"/>
      <c r="H273" s="232">
        <v>13.989000000000001</v>
      </c>
      <c r="I273" s="233"/>
      <c r="J273" s="229"/>
      <c r="K273" s="229"/>
      <c r="L273" s="234"/>
      <c r="M273" s="235"/>
      <c r="N273" s="236"/>
      <c r="O273" s="236"/>
      <c r="P273" s="236"/>
      <c r="Q273" s="236"/>
      <c r="R273" s="236"/>
      <c r="S273" s="236"/>
      <c r="T273" s="237"/>
      <c r="AT273" s="238" t="s">
        <v>210</v>
      </c>
      <c r="AU273" s="238" t="s">
        <v>85</v>
      </c>
      <c r="AV273" s="15" t="s">
        <v>157</v>
      </c>
      <c r="AW273" s="15" t="s">
        <v>38</v>
      </c>
      <c r="AX273" s="15" t="s">
        <v>83</v>
      </c>
      <c r="AY273" s="238" t="s">
        <v>152</v>
      </c>
    </row>
    <row r="274" spans="1:65" s="2" customFormat="1" ht="24.15" customHeight="1">
      <c r="A274" s="38"/>
      <c r="B274" s="39"/>
      <c r="C274" s="175" t="s">
        <v>227</v>
      </c>
      <c r="D274" s="175" t="s">
        <v>153</v>
      </c>
      <c r="E274" s="176" t="s">
        <v>910</v>
      </c>
      <c r="F274" s="177" t="s">
        <v>911</v>
      </c>
      <c r="G274" s="178" t="s">
        <v>650</v>
      </c>
      <c r="H274" s="179">
        <v>9.2050000000000001</v>
      </c>
      <c r="I274" s="180"/>
      <c r="J274" s="181">
        <f>ROUND(I274*H274,2)</f>
        <v>0</v>
      </c>
      <c r="K274" s="177" t="s">
        <v>31</v>
      </c>
      <c r="L274" s="43"/>
      <c r="M274" s="182" t="s">
        <v>31</v>
      </c>
      <c r="N274" s="183" t="s">
        <v>47</v>
      </c>
      <c r="O274" s="68"/>
      <c r="P274" s="184">
        <f>O274*H274</f>
        <v>0</v>
      </c>
      <c r="Q274" s="184">
        <v>0</v>
      </c>
      <c r="R274" s="184">
        <f>Q274*H274</f>
        <v>0</v>
      </c>
      <c r="S274" s="184">
        <v>0</v>
      </c>
      <c r="T274" s="185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186" t="s">
        <v>157</v>
      </c>
      <c r="AT274" s="186" t="s">
        <v>153</v>
      </c>
      <c r="AU274" s="186" t="s">
        <v>85</v>
      </c>
      <c r="AY274" s="20" t="s">
        <v>152</v>
      </c>
      <c r="BE274" s="187">
        <f>IF(N274="základní",J274,0)</f>
        <v>0</v>
      </c>
      <c r="BF274" s="187">
        <f>IF(N274="snížená",J274,0)</f>
        <v>0</v>
      </c>
      <c r="BG274" s="187">
        <f>IF(N274="zákl. přenesená",J274,0)</f>
        <v>0</v>
      </c>
      <c r="BH274" s="187">
        <f>IF(N274="sníž. přenesená",J274,0)</f>
        <v>0</v>
      </c>
      <c r="BI274" s="187">
        <f>IF(N274="nulová",J274,0)</f>
        <v>0</v>
      </c>
      <c r="BJ274" s="20" t="s">
        <v>83</v>
      </c>
      <c r="BK274" s="187">
        <f>ROUND(I274*H274,2)</f>
        <v>0</v>
      </c>
      <c r="BL274" s="20" t="s">
        <v>157</v>
      </c>
      <c r="BM274" s="186" t="s">
        <v>912</v>
      </c>
    </row>
    <row r="275" spans="1:65" s="13" customFormat="1" ht="10.199999999999999">
      <c r="B275" s="207"/>
      <c r="C275" s="208"/>
      <c r="D275" s="188" t="s">
        <v>210</v>
      </c>
      <c r="E275" s="209" t="s">
        <v>31</v>
      </c>
      <c r="F275" s="210" t="s">
        <v>883</v>
      </c>
      <c r="G275" s="208"/>
      <c r="H275" s="209" t="s">
        <v>31</v>
      </c>
      <c r="I275" s="211"/>
      <c r="J275" s="208"/>
      <c r="K275" s="208"/>
      <c r="L275" s="212"/>
      <c r="M275" s="213"/>
      <c r="N275" s="214"/>
      <c r="O275" s="214"/>
      <c r="P275" s="214"/>
      <c r="Q275" s="214"/>
      <c r="R275" s="214"/>
      <c r="S275" s="214"/>
      <c r="T275" s="215"/>
      <c r="AT275" s="216" t="s">
        <v>210</v>
      </c>
      <c r="AU275" s="216" t="s">
        <v>85</v>
      </c>
      <c r="AV275" s="13" t="s">
        <v>83</v>
      </c>
      <c r="AW275" s="13" t="s">
        <v>38</v>
      </c>
      <c r="AX275" s="13" t="s">
        <v>76</v>
      </c>
      <c r="AY275" s="216" t="s">
        <v>152</v>
      </c>
    </row>
    <row r="276" spans="1:65" s="13" customFormat="1" ht="10.199999999999999">
      <c r="B276" s="207"/>
      <c r="C276" s="208"/>
      <c r="D276" s="188" t="s">
        <v>210</v>
      </c>
      <c r="E276" s="209" t="s">
        <v>31</v>
      </c>
      <c r="F276" s="210" t="s">
        <v>913</v>
      </c>
      <c r="G276" s="208"/>
      <c r="H276" s="209" t="s">
        <v>31</v>
      </c>
      <c r="I276" s="211"/>
      <c r="J276" s="208"/>
      <c r="K276" s="208"/>
      <c r="L276" s="212"/>
      <c r="M276" s="213"/>
      <c r="N276" s="214"/>
      <c r="O276" s="214"/>
      <c r="P276" s="214"/>
      <c r="Q276" s="214"/>
      <c r="R276" s="214"/>
      <c r="S276" s="214"/>
      <c r="T276" s="215"/>
      <c r="AT276" s="216" t="s">
        <v>210</v>
      </c>
      <c r="AU276" s="216" t="s">
        <v>85</v>
      </c>
      <c r="AV276" s="13" t="s">
        <v>83</v>
      </c>
      <c r="AW276" s="13" t="s">
        <v>38</v>
      </c>
      <c r="AX276" s="13" t="s">
        <v>76</v>
      </c>
      <c r="AY276" s="216" t="s">
        <v>152</v>
      </c>
    </row>
    <row r="277" spans="1:65" s="14" customFormat="1" ht="10.199999999999999">
      <c r="B277" s="217"/>
      <c r="C277" s="218"/>
      <c r="D277" s="188" t="s">
        <v>210</v>
      </c>
      <c r="E277" s="219" t="s">
        <v>645</v>
      </c>
      <c r="F277" s="220" t="s">
        <v>914</v>
      </c>
      <c r="G277" s="218"/>
      <c r="H277" s="221">
        <v>9.5000000000000001E-2</v>
      </c>
      <c r="I277" s="222"/>
      <c r="J277" s="218"/>
      <c r="K277" s="218"/>
      <c r="L277" s="223"/>
      <c r="M277" s="224"/>
      <c r="N277" s="225"/>
      <c r="O277" s="225"/>
      <c r="P277" s="225"/>
      <c r="Q277" s="225"/>
      <c r="R277" s="225"/>
      <c r="S277" s="225"/>
      <c r="T277" s="226"/>
      <c r="AT277" s="227" t="s">
        <v>210</v>
      </c>
      <c r="AU277" s="227" t="s">
        <v>85</v>
      </c>
      <c r="AV277" s="14" t="s">
        <v>85</v>
      </c>
      <c r="AW277" s="14" t="s">
        <v>38</v>
      </c>
      <c r="AX277" s="14" t="s">
        <v>76</v>
      </c>
      <c r="AY277" s="227" t="s">
        <v>152</v>
      </c>
    </row>
    <row r="278" spans="1:65" s="13" customFormat="1" ht="10.199999999999999">
      <c r="B278" s="207"/>
      <c r="C278" s="208"/>
      <c r="D278" s="188" t="s">
        <v>210</v>
      </c>
      <c r="E278" s="209" t="s">
        <v>31</v>
      </c>
      <c r="F278" s="210" t="s">
        <v>915</v>
      </c>
      <c r="G278" s="208"/>
      <c r="H278" s="209" t="s">
        <v>31</v>
      </c>
      <c r="I278" s="211"/>
      <c r="J278" s="208"/>
      <c r="K278" s="208"/>
      <c r="L278" s="212"/>
      <c r="M278" s="213"/>
      <c r="N278" s="214"/>
      <c r="O278" s="214"/>
      <c r="P278" s="214"/>
      <c r="Q278" s="214"/>
      <c r="R278" s="214"/>
      <c r="S278" s="214"/>
      <c r="T278" s="215"/>
      <c r="AT278" s="216" t="s">
        <v>210</v>
      </c>
      <c r="AU278" s="216" t="s">
        <v>85</v>
      </c>
      <c r="AV278" s="13" t="s">
        <v>83</v>
      </c>
      <c r="AW278" s="13" t="s">
        <v>38</v>
      </c>
      <c r="AX278" s="13" t="s">
        <v>76</v>
      </c>
      <c r="AY278" s="216" t="s">
        <v>152</v>
      </c>
    </row>
    <row r="279" spans="1:65" s="14" customFormat="1" ht="10.199999999999999">
      <c r="B279" s="217"/>
      <c r="C279" s="218"/>
      <c r="D279" s="188" t="s">
        <v>210</v>
      </c>
      <c r="E279" s="219" t="s">
        <v>693</v>
      </c>
      <c r="F279" s="220" t="s">
        <v>916</v>
      </c>
      <c r="G279" s="218"/>
      <c r="H279" s="221">
        <v>9.2050000000000001</v>
      </c>
      <c r="I279" s="222"/>
      <c r="J279" s="218"/>
      <c r="K279" s="218"/>
      <c r="L279" s="223"/>
      <c r="M279" s="224"/>
      <c r="N279" s="225"/>
      <c r="O279" s="225"/>
      <c r="P279" s="225"/>
      <c r="Q279" s="225"/>
      <c r="R279" s="225"/>
      <c r="S279" s="225"/>
      <c r="T279" s="226"/>
      <c r="AT279" s="227" t="s">
        <v>210</v>
      </c>
      <c r="AU279" s="227" t="s">
        <v>85</v>
      </c>
      <c r="AV279" s="14" t="s">
        <v>85</v>
      </c>
      <c r="AW279" s="14" t="s">
        <v>38</v>
      </c>
      <c r="AX279" s="14" t="s">
        <v>83</v>
      </c>
      <c r="AY279" s="227" t="s">
        <v>152</v>
      </c>
    </row>
    <row r="280" spans="1:65" s="11" customFormat="1" ht="22.8" customHeight="1">
      <c r="B280" s="161"/>
      <c r="C280" s="162"/>
      <c r="D280" s="163" t="s">
        <v>75</v>
      </c>
      <c r="E280" s="205" t="s">
        <v>189</v>
      </c>
      <c r="F280" s="205" t="s">
        <v>917</v>
      </c>
      <c r="G280" s="162"/>
      <c r="H280" s="162"/>
      <c r="I280" s="165"/>
      <c r="J280" s="206">
        <f>BK280</f>
        <v>0</v>
      </c>
      <c r="K280" s="162"/>
      <c r="L280" s="167"/>
      <c r="M280" s="168"/>
      <c r="N280" s="169"/>
      <c r="O280" s="169"/>
      <c r="P280" s="170">
        <f>SUM(P281:P373)</f>
        <v>0</v>
      </c>
      <c r="Q280" s="169"/>
      <c r="R280" s="170">
        <f>SUM(R281:R373)</f>
        <v>28.128584759999999</v>
      </c>
      <c r="S280" s="169"/>
      <c r="T280" s="171">
        <f>SUM(T281:T373)</f>
        <v>0</v>
      </c>
      <c r="AR280" s="172" t="s">
        <v>83</v>
      </c>
      <c r="AT280" s="173" t="s">
        <v>75</v>
      </c>
      <c r="AU280" s="173" t="s">
        <v>83</v>
      </c>
      <c r="AY280" s="172" t="s">
        <v>152</v>
      </c>
      <c r="BK280" s="174">
        <f>SUM(BK281:BK373)</f>
        <v>0</v>
      </c>
    </row>
    <row r="281" spans="1:65" s="2" customFormat="1" ht="24.15" customHeight="1">
      <c r="A281" s="38"/>
      <c r="B281" s="39"/>
      <c r="C281" s="175" t="s">
        <v>394</v>
      </c>
      <c r="D281" s="175" t="s">
        <v>153</v>
      </c>
      <c r="E281" s="176" t="s">
        <v>918</v>
      </c>
      <c r="F281" s="177" t="s">
        <v>919</v>
      </c>
      <c r="G281" s="178" t="s">
        <v>207</v>
      </c>
      <c r="H281" s="179">
        <v>100.24</v>
      </c>
      <c r="I281" s="180"/>
      <c r="J281" s="181">
        <f>ROUND(I281*H281,2)</f>
        <v>0</v>
      </c>
      <c r="K281" s="177" t="s">
        <v>31</v>
      </c>
      <c r="L281" s="43"/>
      <c r="M281" s="182" t="s">
        <v>31</v>
      </c>
      <c r="N281" s="183" t="s">
        <v>47</v>
      </c>
      <c r="O281" s="68"/>
      <c r="P281" s="184">
        <f>O281*H281</f>
        <v>0</v>
      </c>
      <c r="Q281" s="184">
        <v>8.0000000000000007E-5</v>
      </c>
      <c r="R281" s="184">
        <f>Q281*H281</f>
        <v>8.0192000000000006E-3</v>
      </c>
      <c r="S281" s="184">
        <v>0</v>
      </c>
      <c r="T281" s="185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186" t="s">
        <v>157</v>
      </c>
      <c r="AT281" s="186" t="s">
        <v>153</v>
      </c>
      <c r="AU281" s="186" t="s">
        <v>85</v>
      </c>
      <c r="AY281" s="20" t="s">
        <v>152</v>
      </c>
      <c r="BE281" s="187">
        <f>IF(N281="základní",J281,0)</f>
        <v>0</v>
      </c>
      <c r="BF281" s="187">
        <f>IF(N281="snížená",J281,0)</f>
        <v>0</v>
      </c>
      <c r="BG281" s="187">
        <f>IF(N281="zákl. přenesená",J281,0)</f>
        <v>0</v>
      </c>
      <c r="BH281" s="187">
        <f>IF(N281="sníž. přenesená",J281,0)</f>
        <v>0</v>
      </c>
      <c r="BI281" s="187">
        <f>IF(N281="nulová",J281,0)</f>
        <v>0</v>
      </c>
      <c r="BJ281" s="20" t="s">
        <v>83</v>
      </c>
      <c r="BK281" s="187">
        <f>ROUND(I281*H281,2)</f>
        <v>0</v>
      </c>
      <c r="BL281" s="20" t="s">
        <v>157</v>
      </c>
      <c r="BM281" s="186" t="s">
        <v>920</v>
      </c>
    </row>
    <row r="282" spans="1:65" s="14" customFormat="1" ht="10.199999999999999">
      <c r="B282" s="217"/>
      <c r="C282" s="218"/>
      <c r="D282" s="188" t="s">
        <v>210</v>
      </c>
      <c r="E282" s="219" t="s">
        <v>31</v>
      </c>
      <c r="F282" s="220" t="s">
        <v>921</v>
      </c>
      <c r="G282" s="218"/>
      <c r="H282" s="221">
        <v>100.24</v>
      </c>
      <c r="I282" s="222"/>
      <c r="J282" s="218"/>
      <c r="K282" s="218"/>
      <c r="L282" s="223"/>
      <c r="M282" s="224"/>
      <c r="N282" s="225"/>
      <c r="O282" s="225"/>
      <c r="P282" s="225"/>
      <c r="Q282" s="225"/>
      <c r="R282" s="225"/>
      <c r="S282" s="225"/>
      <c r="T282" s="226"/>
      <c r="AT282" s="227" t="s">
        <v>210</v>
      </c>
      <c r="AU282" s="227" t="s">
        <v>85</v>
      </c>
      <c r="AV282" s="14" t="s">
        <v>85</v>
      </c>
      <c r="AW282" s="14" t="s">
        <v>38</v>
      </c>
      <c r="AX282" s="14" t="s">
        <v>76</v>
      </c>
      <c r="AY282" s="227" t="s">
        <v>152</v>
      </c>
    </row>
    <row r="283" spans="1:65" s="15" customFormat="1" ht="10.199999999999999">
      <c r="B283" s="228"/>
      <c r="C283" s="229"/>
      <c r="D283" s="188" t="s">
        <v>210</v>
      </c>
      <c r="E283" s="230" t="s">
        <v>661</v>
      </c>
      <c r="F283" s="231" t="s">
        <v>223</v>
      </c>
      <c r="G283" s="229"/>
      <c r="H283" s="232">
        <v>100.24</v>
      </c>
      <c r="I283" s="233"/>
      <c r="J283" s="229"/>
      <c r="K283" s="229"/>
      <c r="L283" s="234"/>
      <c r="M283" s="235"/>
      <c r="N283" s="236"/>
      <c r="O283" s="236"/>
      <c r="P283" s="236"/>
      <c r="Q283" s="236"/>
      <c r="R283" s="236"/>
      <c r="S283" s="236"/>
      <c r="T283" s="237"/>
      <c r="AT283" s="238" t="s">
        <v>210</v>
      </c>
      <c r="AU283" s="238" t="s">
        <v>85</v>
      </c>
      <c r="AV283" s="15" t="s">
        <v>157</v>
      </c>
      <c r="AW283" s="15" t="s">
        <v>38</v>
      </c>
      <c r="AX283" s="15" t="s">
        <v>83</v>
      </c>
      <c r="AY283" s="238" t="s">
        <v>152</v>
      </c>
    </row>
    <row r="284" spans="1:65" s="2" customFormat="1" ht="16.5" customHeight="1">
      <c r="A284" s="38"/>
      <c r="B284" s="39"/>
      <c r="C284" s="239" t="s">
        <v>400</v>
      </c>
      <c r="D284" s="239" t="s">
        <v>224</v>
      </c>
      <c r="E284" s="240" t="s">
        <v>922</v>
      </c>
      <c r="F284" s="241" t="s">
        <v>923</v>
      </c>
      <c r="G284" s="242" t="s">
        <v>207</v>
      </c>
      <c r="H284" s="243">
        <v>101.744</v>
      </c>
      <c r="I284" s="244"/>
      <c r="J284" s="245">
        <f>ROUND(I284*H284,2)</f>
        <v>0</v>
      </c>
      <c r="K284" s="241" t="s">
        <v>31</v>
      </c>
      <c r="L284" s="246"/>
      <c r="M284" s="247" t="s">
        <v>31</v>
      </c>
      <c r="N284" s="248" t="s">
        <v>47</v>
      </c>
      <c r="O284" s="68"/>
      <c r="P284" s="184">
        <f>O284*H284</f>
        <v>0</v>
      </c>
      <c r="Q284" s="184">
        <v>0.1</v>
      </c>
      <c r="R284" s="184">
        <f>Q284*H284</f>
        <v>10.1744</v>
      </c>
      <c r="S284" s="184">
        <v>0</v>
      </c>
      <c r="T284" s="185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186" t="s">
        <v>189</v>
      </c>
      <c r="AT284" s="186" t="s">
        <v>224</v>
      </c>
      <c r="AU284" s="186" t="s">
        <v>85</v>
      </c>
      <c r="AY284" s="20" t="s">
        <v>152</v>
      </c>
      <c r="BE284" s="187">
        <f>IF(N284="základní",J284,0)</f>
        <v>0</v>
      </c>
      <c r="BF284" s="187">
        <f>IF(N284="snížená",J284,0)</f>
        <v>0</v>
      </c>
      <c r="BG284" s="187">
        <f>IF(N284="zákl. přenesená",J284,0)</f>
        <v>0</v>
      </c>
      <c r="BH284" s="187">
        <f>IF(N284="sníž. přenesená",J284,0)</f>
        <v>0</v>
      </c>
      <c r="BI284" s="187">
        <f>IF(N284="nulová",J284,0)</f>
        <v>0</v>
      </c>
      <c r="BJ284" s="20" t="s">
        <v>83</v>
      </c>
      <c r="BK284" s="187">
        <f>ROUND(I284*H284,2)</f>
        <v>0</v>
      </c>
      <c r="BL284" s="20" t="s">
        <v>157</v>
      </c>
      <c r="BM284" s="186" t="s">
        <v>924</v>
      </c>
    </row>
    <row r="285" spans="1:65" s="14" customFormat="1" ht="10.199999999999999">
      <c r="B285" s="217"/>
      <c r="C285" s="218"/>
      <c r="D285" s="188" t="s">
        <v>210</v>
      </c>
      <c r="E285" s="219" t="s">
        <v>31</v>
      </c>
      <c r="F285" s="220" t="s">
        <v>925</v>
      </c>
      <c r="G285" s="218"/>
      <c r="H285" s="221">
        <v>101.744</v>
      </c>
      <c r="I285" s="222"/>
      <c r="J285" s="218"/>
      <c r="K285" s="218"/>
      <c r="L285" s="223"/>
      <c r="M285" s="224"/>
      <c r="N285" s="225"/>
      <c r="O285" s="225"/>
      <c r="P285" s="225"/>
      <c r="Q285" s="225"/>
      <c r="R285" s="225"/>
      <c r="S285" s="225"/>
      <c r="T285" s="226"/>
      <c r="AT285" s="227" t="s">
        <v>210</v>
      </c>
      <c r="AU285" s="227" t="s">
        <v>85</v>
      </c>
      <c r="AV285" s="14" t="s">
        <v>85</v>
      </c>
      <c r="AW285" s="14" t="s">
        <v>38</v>
      </c>
      <c r="AX285" s="14" t="s">
        <v>83</v>
      </c>
      <c r="AY285" s="227" t="s">
        <v>152</v>
      </c>
    </row>
    <row r="286" spans="1:65" s="2" customFormat="1" ht="24.15" customHeight="1">
      <c r="A286" s="38"/>
      <c r="B286" s="39"/>
      <c r="C286" s="175" t="s">
        <v>407</v>
      </c>
      <c r="D286" s="175" t="s">
        <v>153</v>
      </c>
      <c r="E286" s="176" t="s">
        <v>926</v>
      </c>
      <c r="F286" s="177" t="s">
        <v>927</v>
      </c>
      <c r="G286" s="178" t="s">
        <v>207</v>
      </c>
      <c r="H286" s="179">
        <v>23.5</v>
      </c>
      <c r="I286" s="180"/>
      <c r="J286" s="181">
        <f>ROUND(I286*H286,2)</f>
        <v>0</v>
      </c>
      <c r="K286" s="177" t="s">
        <v>31</v>
      </c>
      <c r="L286" s="43"/>
      <c r="M286" s="182" t="s">
        <v>31</v>
      </c>
      <c r="N286" s="183" t="s">
        <v>47</v>
      </c>
      <c r="O286" s="68"/>
      <c r="P286" s="184">
        <f>O286*H286</f>
        <v>0</v>
      </c>
      <c r="Q286" s="184">
        <v>2.7599999999999999E-3</v>
      </c>
      <c r="R286" s="184">
        <f>Q286*H286</f>
        <v>6.4860000000000001E-2</v>
      </c>
      <c r="S286" s="184">
        <v>0</v>
      </c>
      <c r="T286" s="185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186" t="s">
        <v>157</v>
      </c>
      <c r="AT286" s="186" t="s">
        <v>153</v>
      </c>
      <c r="AU286" s="186" t="s">
        <v>85</v>
      </c>
      <c r="AY286" s="20" t="s">
        <v>152</v>
      </c>
      <c r="BE286" s="187">
        <f>IF(N286="základní",J286,0)</f>
        <v>0</v>
      </c>
      <c r="BF286" s="187">
        <f>IF(N286="snížená",J286,0)</f>
        <v>0</v>
      </c>
      <c r="BG286" s="187">
        <f>IF(N286="zákl. přenesená",J286,0)</f>
        <v>0</v>
      </c>
      <c r="BH286" s="187">
        <f>IF(N286="sníž. přenesená",J286,0)</f>
        <v>0</v>
      </c>
      <c r="BI286" s="187">
        <f>IF(N286="nulová",J286,0)</f>
        <v>0</v>
      </c>
      <c r="BJ286" s="20" t="s">
        <v>83</v>
      </c>
      <c r="BK286" s="187">
        <f>ROUND(I286*H286,2)</f>
        <v>0</v>
      </c>
      <c r="BL286" s="20" t="s">
        <v>157</v>
      </c>
      <c r="BM286" s="186" t="s">
        <v>928</v>
      </c>
    </row>
    <row r="287" spans="1:65" s="14" customFormat="1" ht="10.199999999999999">
      <c r="B287" s="217"/>
      <c r="C287" s="218"/>
      <c r="D287" s="188" t="s">
        <v>210</v>
      </c>
      <c r="E287" s="219" t="s">
        <v>31</v>
      </c>
      <c r="F287" s="220" t="s">
        <v>929</v>
      </c>
      <c r="G287" s="218"/>
      <c r="H287" s="221">
        <v>14</v>
      </c>
      <c r="I287" s="222"/>
      <c r="J287" s="218"/>
      <c r="K287" s="218"/>
      <c r="L287" s="223"/>
      <c r="M287" s="224"/>
      <c r="N287" s="225"/>
      <c r="O287" s="225"/>
      <c r="P287" s="225"/>
      <c r="Q287" s="225"/>
      <c r="R287" s="225"/>
      <c r="S287" s="225"/>
      <c r="T287" s="226"/>
      <c r="AT287" s="227" t="s">
        <v>210</v>
      </c>
      <c r="AU287" s="227" t="s">
        <v>85</v>
      </c>
      <c r="AV287" s="14" t="s">
        <v>85</v>
      </c>
      <c r="AW287" s="14" t="s">
        <v>38</v>
      </c>
      <c r="AX287" s="14" t="s">
        <v>76</v>
      </c>
      <c r="AY287" s="227" t="s">
        <v>152</v>
      </c>
    </row>
    <row r="288" spans="1:65" s="14" customFormat="1" ht="10.199999999999999">
      <c r="B288" s="217"/>
      <c r="C288" s="218"/>
      <c r="D288" s="188" t="s">
        <v>210</v>
      </c>
      <c r="E288" s="219" t="s">
        <v>31</v>
      </c>
      <c r="F288" s="220" t="s">
        <v>930</v>
      </c>
      <c r="G288" s="218"/>
      <c r="H288" s="221">
        <v>9.5</v>
      </c>
      <c r="I288" s="222"/>
      <c r="J288" s="218"/>
      <c r="K288" s="218"/>
      <c r="L288" s="223"/>
      <c r="M288" s="224"/>
      <c r="N288" s="225"/>
      <c r="O288" s="225"/>
      <c r="P288" s="225"/>
      <c r="Q288" s="225"/>
      <c r="R288" s="225"/>
      <c r="S288" s="225"/>
      <c r="T288" s="226"/>
      <c r="AT288" s="227" t="s">
        <v>210</v>
      </c>
      <c r="AU288" s="227" t="s">
        <v>85</v>
      </c>
      <c r="AV288" s="14" t="s">
        <v>85</v>
      </c>
      <c r="AW288" s="14" t="s">
        <v>38</v>
      </c>
      <c r="AX288" s="14" t="s">
        <v>76</v>
      </c>
      <c r="AY288" s="227" t="s">
        <v>152</v>
      </c>
    </row>
    <row r="289" spans="1:65" s="15" customFormat="1" ht="10.199999999999999">
      <c r="B289" s="228"/>
      <c r="C289" s="229"/>
      <c r="D289" s="188" t="s">
        <v>210</v>
      </c>
      <c r="E289" s="230" t="s">
        <v>690</v>
      </c>
      <c r="F289" s="231" t="s">
        <v>223</v>
      </c>
      <c r="G289" s="229"/>
      <c r="H289" s="232">
        <v>23.5</v>
      </c>
      <c r="I289" s="233"/>
      <c r="J289" s="229"/>
      <c r="K289" s="229"/>
      <c r="L289" s="234"/>
      <c r="M289" s="235"/>
      <c r="N289" s="236"/>
      <c r="O289" s="236"/>
      <c r="P289" s="236"/>
      <c r="Q289" s="236"/>
      <c r="R289" s="236"/>
      <c r="S289" s="236"/>
      <c r="T289" s="237"/>
      <c r="AT289" s="238" t="s">
        <v>210</v>
      </c>
      <c r="AU289" s="238" t="s">
        <v>85</v>
      </c>
      <c r="AV289" s="15" t="s">
        <v>157</v>
      </c>
      <c r="AW289" s="15" t="s">
        <v>38</v>
      </c>
      <c r="AX289" s="15" t="s">
        <v>83</v>
      </c>
      <c r="AY289" s="238" t="s">
        <v>152</v>
      </c>
    </row>
    <row r="290" spans="1:65" s="2" customFormat="1" ht="21.75" customHeight="1">
      <c r="A290" s="38"/>
      <c r="B290" s="39"/>
      <c r="C290" s="175" t="s">
        <v>601</v>
      </c>
      <c r="D290" s="175" t="s">
        <v>153</v>
      </c>
      <c r="E290" s="176" t="s">
        <v>931</v>
      </c>
      <c r="F290" s="177" t="s">
        <v>932</v>
      </c>
      <c r="G290" s="178" t="s">
        <v>207</v>
      </c>
      <c r="H290" s="179">
        <v>79.06</v>
      </c>
      <c r="I290" s="180"/>
      <c r="J290" s="181">
        <f>ROUND(I290*H290,2)</f>
        <v>0</v>
      </c>
      <c r="K290" s="177" t="s">
        <v>31</v>
      </c>
      <c r="L290" s="43"/>
      <c r="M290" s="182" t="s">
        <v>31</v>
      </c>
      <c r="N290" s="183" t="s">
        <v>47</v>
      </c>
      <c r="O290" s="68"/>
      <c r="P290" s="184">
        <f>O290*H290</f>
        <v>0</v>
      </c>
      <c r="Q290" s="184">
        <v>1.0000000000000001E-5</v>
      </c>
      <c r="R290" s="184">
        <f>Q290*H290</f>
        <v>7.9060000000000014E-4</v>
      </c>
      <c r="S290" s="184">
        <v>0</v>
      </c>
      <c r="T290" s="185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186" t="s">
        <v>157</v>
      </c>
      <c r="AT290" s="186" t="s">
        <v>153</v>
      </c>
      <c r="AU290" s="186" t="s">
        <v>85</v>
      </c>
      <c r="AY290" s="20" t="s">
        <v>152</v>
      </c>
      <c r="BE290" s="187">
        <f>IF(N290="základní",J290,0)</f>
        <v>0</v>
      </c>
      <c r="BF290" s="187">
        <f>IF(N290="snížená",J290,0)</f>
        <v>0</v>
      </c>
      <c r="BG290" s="187">
        <f>IF(N290="zákl. přenesená",J290,0)</f>
        <v>0</v>
      </c>
      <c r="BH290" s="187">
        <f>IF(N290="sníž. přenesená",J290,0)</f>
        <v>0</v>
      </c>
      <c r="BI290" s="187">
        <f>IF(N290="nulová",J290,0)</f>
        <v>0</v>
      </c>
      <c r="BJ290" s="20" t="s">
        <v>83</v>
      </c>
      <c r="BK290" s="187">
        <f>ROUND(I290*H290,2)</f>
        <v>0</v>
      </c>
      <c r="BL290" s="20" t="s">
        <v>157</v>
      </c>
      <c r="BM290" s="186" t="s">
        <v>933</v>
      </c>
    </row>
    <row r="291" spans="1:65" s="14" customFormat="1" ht="10.199999999999999">
      <c r="B291" s="217"/>
      <c r="C291" s="218"/>
      <c r="D291" s="188" t="s">
        <v>210</v>
      </c>
      <c r="E291" s="219" t="s">
        <v>31</v>
      </c>
      <c r="F291" s="220" t="s">
        <v>934</v>
      </c>
      <c r="G291" s="218"/>
      <c r="H291" s="221">
        <v>79.06</v>
      </c>
      <c r="I291" s="222"/>
      <c r="J291" s="218"/>
      <c r="K291" s="218"/>
      <c r="L291" s="223"/>
      <c r="M291" s="224"/>
      <c r="N291" s="225"/>
      <c r="O291" s="225"/>
      <c r="P291" s="225"/>
      <c r="Q291" s="225"/>
      <c r="R291" s="225"/>
      <c r="S291" s="225"/>
      <c r="T291" s="226"/>
      <c r="AT291" s="227" t="s">
        <v>210</v>
      </c>
      <c r="AU291" s="227" t="s">
        <v>85</v>
      </c>
      <c r="AV291" s="14" t="s">
        <v>85</v>
      </c>
      <c r="AW291" s="14" t="s">
        <v>38</v>
      </c>
      <c r="AX291" s="14" t="s">
        <v>76</v>
      </c>
      <c r="AY291" s="227" t="s">
        <v>152</v>
      </c>
    </row>
    <row r="292" spans="1:65" s="15" customFormat="1" ht="10.199999999999999">
      <c r="B292" s="228"/>
      <c r="C292" s="229"/>
      <c r="D292" s="188" t="s">
        <v>210</v>
      </c>
      <c r="E292" s="230" t="s">
        <v>687</v>
      </c>
      <c r="F292" s="231" t="s">
        <v>223</v>
      </c>
      <c r="G292" s="229"/>
      <c r="H292" s="232">
        <v>79.06</v>
      </c>
      <c r="I292" s="233"/>
      <c r="J292" s="229"/>
      <c r="K292" s="229"/>
      <c r="L292" s="234"/>
      <c r="M292" s="235"/>
      <c r="N292" s="236"/>
      <c r="O292" s="236"/>
      <c r="P292" s="236"/>
      <c r="Q292" s="236"/>
      <c r="R292" s="236"/>
      <c r="S292" s="236"/>
      <c r="T292" s="237"/>
      <c r="AT292" s="238" t="s">
        <v>210</v>
      </c>
      <c r="AU292" s="238" t="s">
        <v>85</v>
      </c>
      <c r="AV292" s="15" t="s">
        <v>157</v>
      </c>
      <c r="AW292" s="15" t="s">
        <v>38</v>
      </c>
      <c r="AX292" s="15" t="s">
        <v>83</v>
      </c>
      <c r="AY292" s="238" t="s">
        <v>152</v>
      </c>
    </row>
    <row r="293" spans="1:65" s="2" customFormat="1" ht="16.5" customHeight="1">
      <c r="A293" s="38"/>
      <c r="B293" s="39"/>
      <c r="C293" s="239" t="s">
        <v>605</v>
      </c>
      <c r="D293" s="239" t="s">
        <v>224</v>
      </c>
      <c r="E293" s="240" t="s">
        <v>935</v>
      </c>
      <c r="F293" s="241" t="s">
        <v>936</v>
      </c>
      <c r="G293" s="242" t="s">
        <v>207</v>
      </c>
      <c r="H293" s="243">
        <v>80.245999999999995</v>
      </c>
      <c r="I293" s="244"/>
      <c r="J293" s="245">
        <f>ROUND(I293*H293,2)</f>
        <v>0</v>
      </c>
      <c r="K293" s="241" t="s">
        <v>31</v>
      </c>
      <c r="L293" s="246"/>
      <c r="M293" s="247" t="s">
        <v>31</v>
      </c>
      <c r="N293" s="248" t="s">
        <v>47</v>
      </c>
      <c r="O293" s="68"/>
      <c r="P293" s="184">
        <f>O293*H293</f>
        <v>0</v>
      </c>
      <c r="Q293" s="184">
        <v>1.2099999999999999E-3</v>
      </c>
      <c r="R293" s="184">
        <f>Q293*H293</f>
        <v>9.7097659999999988E-2</v>
      </c>
      <c r="S293" s="184">
        <v>0</v>
      </c>
      <c r="T293" s="185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186" t="s">
        <v>189</v>
      </c>
      <c r="AT293" s="186" t="s">
        <v>224</v>
      </c>
      <c r="AU293" s="186" t="s">
        <v>85</v>
      </c>
      <c r="AY293" s="20" t="s">
        <v>152</v>
      </c>
      <c r="BE293" s="187">
        <f>IF(N293="základní",J293,0)</f>
        <v>0</v>
      </c>
      <c r="BF293" s="187">
        <f>IF(N293="snížená",J293,0)</f>
        <v>0</v>
      </c>
      <c r="BG293" s="187">
        <f>IF(N293="zákl. přenesená",J293,0)</f>
        <v>0</v>
      </c>
      <c r="BH293" s="187">
        <f>IF(N293="sníž. přenesená",J293,0)</f>
        <v>0</v>
      </c>
      <c r="BI293" s="187">
        <f>IF(N293="nulová",J293,0)</f>
        <v>0</v>
      </c>
      <c r="BJ293" s="20" t="s">
        <v>83</v>
      </c>
      <c r="BK293" s="187">
        <f>ROUND(I293*H293,2)</f>
        <v>0</v>
      </c>
      <c r="BL293" s="20" t="s">
        <v>157</v>
      </c>
      <c r="BM293" s="186" t="s">
        <v>937</v>
      </c>
    </row>
    <row r="294" spans="1:65" s="14" customFormat="1" ht="10.199999999999999">
      <c r="B294" s="217"/>
      <c r="C294" s="218"/>
      <c r="D294" s="188" t="s">
        <v>210</v>
      </c>
      <c r="E294" s="219" t="s">
        <v>31</v>
      </c>
      <c r="F294" s="220" t="s">
        <v>938</v>
      </c>
      <c r="G294" s="218"/>
      <c r="H294" s="221">
        <v>80.245999999999995</v>
      </c>
      <c r="I294" s="222"/>
      <c r="J294" s="218"/>
      <c r="K294" s="218"/>
      <c r="L294" s="223"/>
      <c r="M294" s="224"/>
      <c r="N294" s="225"/>
      <c r="O294" s="225"/>
      <c r="P294" s="225"/>
      <c r="Q294" s="225"/>
      <c r="R294" s="225"/>
      <c r="S294" s="225"/>
      <c r="T294" s="226"/>
      <c r="AT294" s="227" t="s">
        <v>210</v>
      </c>
      <c r="AU294" s="227" t="s">
        <v>85</v>
      </c>
      <c r="AV294" s="14" t="s">
        <v>85</v>
      </c>
      <c r="AW294" s="14" t="s">
        <v>38</v>
      </c>
      <c r="AX294" s="14" t="s">
        <v>83</v>
      </c>
      <c r="AY294" s="227" t="s">
        <v>152</v>
      </c>
    </row>
    <row r="295" spans="1:65" s="2" customFormat="1" ht="24.15" customHeight="1">
      <c r="A295" s="38"/>
      <c r="B295" s="39"/>
      <c r="C295" s="175" t="s">
        <v>611</v>
      </c>
      <c r="D295" s="175" t="s">
        <v>153</v>
      </c>
      <c r="E295" s="176" t="s">
        <v>939</v>
      </c>
      <c r="F295" s="177" t="s">
        <v>940</v>
      </c>
      <c r="G295" s="178" t="s">
        <v>262</v>
      </c>
      <c r="H295" s="179">
        <v>4</v>
      </c>
      <c r="I295" s="180"/>
      <c r="J295" s="181">
        <f>ROUND(I295*H295,2)</f>
        <v>0</v>
      </c>
      <c r="K295" s="177" t="s">
        <v>31</v>
      </c>
      <c r="L295" s="43"/>
      <c r="M295" s="182" t="s">
        <v>31</v>
      </c>
      <c r="N295" s="183" t="s">
        <v>47</v>
      </c>
      <c r="O295" s="68"/>
      <c r="P295" s="184">
        <f>O295*H295</f>
        <v>0</v>
      </c>
      <c r="Q295" s="184">
        <v>0</v>
      </c>
      <c r="R295" s="184">
        <f>Q295*H295</f>
        <v>0</v>
      </c>
      <c r="S295" s="184">
        <v>0</v>
      </c>
      <c r="T295" s="185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186" t="s">
        <v>157</v>
      </c>
      <c r="AT295" s="186" t="s">
        <v>153</v>
      </c>
      <c r="AU295" s="186" t="s">
        <v>85</v>
      </c>
      <c r="AY295" s="20" t="s">
        <v>152</v>
      </c>
      <c r="BE295" s="187">
        <f>IF(N295="základní",J295,0)</f>
        <v>0</v>
      </c>
      <c r="BF295" s="187">
        <f>IF(N295="snížená",J295,0)</f>
        <v>0</v>
      </c>
      <c r="BG295" s="187">
        <f>IF(N295="zákl. přenesená",J295,0)</f>
        <v>0</v>
      </c>
      <c r="BH295" s="187">
        <f>IF(N295="sníž. přenesená",J295,0)</f>
        <v>0</v>
      </c>
      <c r="BI295" s="187">
        <f>IF(N295="nulová",J295,0)</f>
        <v>0</v>
      </c>
      <c r="BJ295" s="20" t="s">
        <v>83</v>
      </c>
      <c r="BK295" s="187">
        <f>ROUND(I295*H295,2)</f>
        <v>0</v>
      </c>
      <c r="BL295" s="20" t="s">
        <v>157</v>
      </c>
      <c r="BM295" s="186" t="s">
        <v>941</v>
      </c>
    </row>
    <row r="296" spans="1:65" s="13" customFormat="1" ht="10.199999999999999">
      <c r="B296" s="207"/>
      <c r="C296" s="208"/>
      <c r="D296" s="188" t="s">
        <v>210</v>
      </c>
      <c r="E296" s="209" t="s">
        <v>31</v>
      </c>
      <c r="F296" s="210" t="s">
        <v>942</v>
      </c>
      <c r="G296" s="208"/>
      <c r="H296" s="209" t="s">
        <v>31</v>
      </c>
      <c r="I296" s="211"/>
      <c r="J296" s="208"/>
      <c r="K296" s="208"/>
      <c r="L296" s="212"/>
      <c r="M296" s="213"/>
      <c r="N296" s="214"/>
      <c r="O296" s="214"/>
      <c r="P296" s="214"/>
      <c r="Q296" s="214"/>
      <c r="R296" s="214"/>
      <c r="S296" s="214"/>
      <c r="T296" s="215"/>
      <c r="AT296" s="216" t="s">
        <v>210</v>
      </c>
      <c r="AU296" s="216" t="s">
        <v>85</v>
      </c>
      <c r="AV296" s="13" t="s">
        <v>83</v>
      </c>
      <c r="AW296" s="13" t="s">
        <v>38</v>
      </c>
      <c r="AX296" s="13" t="s">
        <v>76</v>
      </c>
      <c r="AY296" s="216" t="s">
        <v>152</v>
      </c>
    </row>
    <row r="297" spans="1:65" s="14" customFormat="1" ht="10.199999999999999">
      <c r="B297" s="217"/>
      <c r="C297" s="218"/>
      <c r="D297" s="188" t="s">
        <v>210</v>
      </c>
      <c r="E297" s="219" t="s">
        <v>31</v>
      </c>
      <c r="F297" s="220" t="s">
        <v>943</v>
      </c>
      <c r="G297" s="218"/>
      <c r="H297" s="221">
        <v>4</v>
      </c>
      <c r="I297" s="222"/>
      <c r="J297" s="218"/>
      <c r="K297" s="218"/>
      <c r="L297" s="223"/>
      <c r="M297" s="224"/>
      <c r="N297" s="225"/>
      <c r="O297" s="225"/>
      <c r="P297" s="225"/>
      <c r="Q297" s="225"/>
      <c r="R297" s="225"/>
      <c r="S297" s="225"/>
      <c r="T297" s="226"/>
      <c r="AT297" s="227" t="s">
        <v>210</v>
      </c>
      <c r="AU297" s="227" t="s">
        <v>85</v>
      </c>
      <c r="AV297" s="14" t="s">
        <v>85</v>
      </c>
      <c r="AW297" s="14" t="s">
        <v>38</v>
      </c>
      <c r="AX297" s="14" t="s">
        <v>83</v>
      </c>
      <c r="AY297" s="227" t="s">
        <v>152</v>
      </c>
    </row>
    <row r="298" spans="1:65" s="2" customFormat="1" ht="16.5" customHeight="1">
      <c r="A298" s="38"/>
      <c r="B298" s="39"/>
      <c r="C298" s="239" t="s">
        <v>618</v>
      </c>
      <c r="D298" s="239" t="s">
        <v>224</v>
      </c>
      <c r="E298" s="240" t="s">
        <v>944</v>
      </c>
      <c r="F298" s="241" t="s">
        <v>945</v>
      </c>
      <c r="G298" s="242" t="s">
        <v>262</v>
      </c>
      <c r="H298" s="243">
        <v>4</v>
      </c>
      <c r="I298" s="244"/>
      <c r="J298" s="245">
        <f>ROUND(I298*H298,2)</f>
        <v>0</v>
      </c>
      <c r="K298" s="241" t="s">
        <v>31</v>
      </c>
      <c r="L298" s="246"/>
      <c r="M298" s="247" t="s">
        <v>31</v>
      </c>
      <c r="N298" s="248" t="s">
        <v>47</v>
      </c>
      <c r="O298" s="68"/>
      <c r="P298" s="184">
        <f>O298*H298</f>
        <v>0</v>
      </c>
      <c r="Q298" s="184">
        <v>2.0999999999999999E-3</v>
      </c>
      <c r="R298" s="184">
        <f>Q298*H298</f>
        <v>8.3999999999999995E-3</v>
      </c>
      <c r="S298" s="184">
        <v>0</v>
      </c>
      <c r="T298" s="185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186" t="s">
        <v>189</v>
      </c>
      <c r="AT298" s="186" t="s">
        <v>224</v>
      </c>
      <c r="AU298" s="186" t="s">
        <v>85</v>
      </c>
      <c r="AY298" s="20" t="s">
        <v>152</v>
      </c>
      <c r="BE298" s="187">
        <f>IF(N298="základní",J298,0)</f>
        <v>0</v>
      </c>
      <c r="BF298" s="187">
        <f>IF(N298="snížená",J298,0)</f>
        <v>0</v>
      </c>
      <c r="BG298" s="187">
        <f>IF(N298="zákl. přenesená",J298,0)</f>
        <v>0</v>
      </c>
      <c r="BH298" s="187">
        <f>IF(N298="sníž. přenesená",J298,0)</f>
        <v>0</v>
      </c>
      <c r="BI298" s="187">
        <f>IF(N298="nulová",J298,0)</f>
        <v>0</v>
      </c>
      <c r="BJ298" s="20" t="s">
        <v>83</v>
      </c>
      <c r="BK298" s="187">
        <f>ROUND(I298*H298,2)</f>
        <v>0</v>
      </c>
      <c r="BL298" s="20" t="s">
        <v>157</v>
      </c>
      <c r="BM298" s="186" t="s">
        <v>946</v>
      </c>
    </row>
    <row r="299" spans="1:65" s="2" customFormat="1" ht="16.5" customHeight="1">
      <c r="A299" s="38"/>
      <c r="B299" s="39"/>
      <c r="C299" s="175" t="s">
        <v>624</v>
      </c>
      <c r="D299" s="175" t="s">
        <v>153</v>
      </c>
      <c r="E299" s="176" t="s">
        <v>947</v>
      </c>
      <c r="F299" s="177" t="s">
        <v>948</v>
      </c>
      <c r="G299" s="178" t="s">
        <v>262</v>
      </c>
      <c r="H299" s="179">
        <v>7</v>
      </c>
      <c r="I299" s="180"/>
      <c r="J299" s="181">
        <f>ROUND(I299*H299,2)</f>
        <v>0</v>
      </c>
      <c r="K299" s="177" t="s">
        <v>31</v>
      </c>
      <c r="L299" s="43"/>
      <c r="M299" s="182" t="s">
        <v>31</v>
      </c>
      <c r="N299" s="183" t="s">
        <v>47</v>
      </c>
      <c r="O299" s="68"/>
      <c r="P299" s="184">
        <f>O299*H299</f>
        <v>0</v>
      </c>
      <c r="Q299" s="184">
        <v>0</v>
      </c>
      <c r="R299" s="184">
        <f>Q299*H299</f>
        <v>0</v>
      </c>
      <c r="S299" s="184">
        <v>0</v>
      </c>
      <c r="T299" s="185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186" t="s">
        <v>157</v>
      </c>
      <c r="AT299" s="186" t="s">
        <v>153</v>
      </c>
      <c r="AU299" s="186" t="s">
        <v>85</v>
      </c>
      <c r="AY299" s="20" t="s">
        <v>152</v>
      </c>
      <c r="BE299" s="187">
        <f>IF(N299="základní",J299,0)</f>
        <v>0</v>
      </c>
      <c r="BF299" s="187">
        <f>IF(N299="snížená",J299,0)</f>
        <v>0</v>
      </c>
      <c r="BG299" s="187">
        <f>IF(N299="zákl. přenesená",J299,0)</f>
        <v>0</v>
      </c>
      <c r="BH299" s="187">
        <f>IF(N299="sníž. přenesená",J299,0)</f>
        <v>0</v>
      </c>
      <c r="BI299" s="187">
        <f>IF(N299="nulová",J299,0)</f>
        <v>0</v>
      </c>
      <c r="BJ299" s="20" t="s">
        <v>83</v>
      </c>
      <c r="BK299" s="187">
        <f>ROUND(I299*H299,2)</f>
        <v>0</v>
      </c>
      <c r="BL299" s="20" t="s">
        <v>157</v>
      </c>
      <c r="BM299" s="186" t="s">
        <v>949</v>
      </c>
    </row>
    <row r="300" spans="1:65" s="2" customFormat="1" ht="16.5" customHeight="1">
      <c r="A300" s="38"/>
      <c r="B300" s="39"/>
      <c r="C300" s="175" t="s">
        <v>634</v>
      </c>
      <c r="D300" s="175" t="s">
        <v>153</v>
      </c>
      <c r="E300" s="176" t="s">
        <v>950</v>
      </c>
      <c r="F300" s="177" t="s">
        <v>951</v>
      </c>
      <c r="G300" s="178" t="s">
        <v>262</v>
      </c>
      <c r="H300" s="179">
        <v>1</v>
      </c>
      <c r="I300" s="180"/>
      <c r="J300" s="181">
        <f>ROUND(I300*H300,2)</f>
        <v>0</v>
      </c>
      <c r="K300" s="177" t="s">
        <v>31</v>
      </c>
      <c r="L300" s="43"/>
      <c r="M300" s="182" t="s">
        <v>31</v>
      </c>
      <c r="N300" s="183" t="s">
        <v>47</v>
      </c>
      <c r="O300" s="68"/>
      <c r="P300" s="184">
        <f>O300*H300</f>
        <v>0</v>
      </c>
      <c r="Q300" s="184">
        <v>0</v>
      </c>
      <c r="R300" s="184">
        <f>Q300*H300</f>
        <v>0</v>
      </c>
      <c r="S300" s="184">
        <v>0</v>
      </c>
      <c r="T300" s="185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186" t="s">
        <v>157</v>
      </c>
      <c r="AT300" s="186" t="s">
        <v>153</v>
      </c>
      <c r="AU300" s="186" t="s">
        <v>85</v>
      </c>
      <c r="AY300" s="20" t="s">
        <v>152</v>
      </c>
      <c r="BE300" s="187">
        <f>IF(N300="základní",J300,0)</f>
        <v>0</v>
      </c>
      <c r="BF300" s="187">
        <f>IF(N300="snížená",J300,0)</f>
        <v>0</v>
      </c>
      <c r="BG300" s="187">
        <f>IF(N300="zákl. přenesená",J300,0)</f>
        <v>0</v>
      </c>
      <c r="BH300" s="187">
        <f>IF(N300="sníž. přenesená",J300,0)</f>
        <v>0</v>
      </c>
      <c r="BI300" s="187">
        <f>IF(N300="nulová",J300,0)</f>
        <v>0</v>
      </c>
      <c r="BJ300" s="20" t="s">
        <v>83</v>
      </c>
      <c r="BK300" s="187">
        <f>ROUND(I300*H300,2)</f>
        <v>0</v>
      </c>
      <c r="BL300" s="20" t="s">
        <v>157</v>
      </c>
      <c r="BM300" s="186" t="s">
        <v>952</v>
      </c>
    </row>
    <row r="301" spans="1:65" s="2" customFormat="1" ht="16.5" customHeight="1">
      <c r="A301" s="38"/>
      <c r="B301" s="39"/>
      <c r="C301" s="239" t="s">
        <v>638</v>
      </c>
      <c r="D301" s="239" t="s">
        <v>224</v>
      </c>
      <c r="E301" s="240" t="s">
        <v>953</v>
      </c>
      <c r="F301" s="241" t="s">
        <v>954</v>
      </c>
      <c r="G301" s="242" t="s">
        <v>262</v>
      </c>
      <c r="H301" s="243">
        <v>1</v>
      </c>
      <c r="I301" s="244"/>
      <c r="J301" s="245">
        <f>ROUND(I301*H301,2)</f>
        <v>0</v>
      </c>
      <c r="K301" s="241" t="s">
        <v>31</v>
      </c>
      <c r="L301" s="246"/>
      <c r="M301" s="247" t="s">
        <v>31</v>
      </c>
      <c r="N301" s="248" t="s">
        <v>47</v>
      </c>
      <c r="O301" s="68"/>
      <c r="P301" s="184">
        <f>O301*H301</f>
        <v>0</v>
      </c>
      <c r="Q301" s="184">
        <v>8.0000000000000002E-3</v>
      </c>
      <c r="R301" s="184">
        <f>Q301*H301</f>
        <v>8.0000000000000002E-3</v>
      </c>
      <c r="S301" s="184">
        <v>0</v>
      </c>
      <c r="T301" s="185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186" t="s">
        <v>189</v>
      </c>
      <c r="AT301" s="186" t="s">
        <v>224</v>
      </c>
      <c r="AU301" s="186" t="s">
        <v>85</v>
      </c>
      <c r="AY301" s="20" t="s">
        <v>152</v>
      </c>
      <c r="BE301" s="187">
        <f>IF(N301="základní",J301,0)</f>
        <v>0</v>
      </c>
      <c r="BF301" s="187">
        <f>IF(N301="snížená",J301,0)</f>
        <v>0</v>
      </c>
      <c r="BG301" s="187">
        <f>IF(N301="zákl. přenesená",J301,0)</f>
        <v>0</v>
      </c>
      <c r="BH301" s="187">
        <f>IF(N301="sníž. přenesená",J301,0)</f>
        <v>0</v>
      </c>
      <c r="BI301" s="187">
        <f>IF(N301="nulová",J301,0)</f>
        <v>0</v>
      </c>
      <c r="BJ301" s="20" t="s">
        <v>83</v>
      </c>
      <c r="BK301" s="187">
        <f>ROUND(I301*H301,2)</f>
        <v>0</v>
      </c>
      <c r="BL301" s="20" t="s">
        <v>157</v>
      </c>
      <c r="BM301" s="186" t="s">
        <v>955</v>
      </c>
    </row>
    <row r="302" spans="1:65" s="2" customFormat="1" ht="16.5" customHeight="1">
      <c r="A302" s="38"/>
      <c r="B302" s="39"/>
      <c r="C302" s="175" t="s">
        <v>642</v>
      </c>
      <c r="D302" s="175" t="s">
        <v>153</v>
      </c>
      <c r="E302" s="176" t="s">
        <v>956</v>
      </c>
      <c r="F302" s="177" t="s">
        <v>957</v>
      </c>
      <c r="G302" s="178" t="s">
        <v>958</v>
      </c>
      <c r="H302" s="179">
        <v>4</v>
      </c>
      <c r="I302" s="180"/>
      <c r="J302" s="181">
        <f>ROUND(I302*H302,2)</f>
        <v>0</v>
      </c>
      <c r="K302" s="177" t="s">
        <v>31</v>
      </c>
      <c r="L302" s="43"/>
      <c r="M302" s="182" t="s">
        <v>31</v>
      </c>
      <c r="N302" s="183" t="s">
        <v>47</v>
      </c>
      <c r="O302" s="68"/>
      <c r="P302" s="184">
        <f>O302*H302</f>
        <v>0</v>
      </c>
      <c r="Q302" s="184">
        <v>1.8000000000000001E-4</v>
      </c>
      <c r="R302" s="184">
        <f>Q302*H302</f>
        <v>7.2000000000000005E-4</v>
      </c>
      <c r="S302" s="184">
        <v>0</v>
      </c>
      <c r="T302" s="185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186" t="s">
        <v>157</v>
      </c>
      <c r="AT302" s="186" t="s">
        <v>153</v>
      </c>
      <c r="AU302" s="186" t="s">
        <v>85</v>
      </c>
      <c r="AY302" s="20" t="s">
        <v>152</v>
      </c>
      <c r="BE302" s="187">
        <f>IF(N302="základní",J302,0)</f>
        <v>0</v>
      </c>
      <c r="BF302" s="187">
        <f>IF(N302="snížená",J302,0)</f>
        <v>0</v>
      </c>
      <c r="BG302" s="187">
        <f>IF(N302="zákl. přenesená",J302,0)</f>
        <v>0</v>
      </c>
      <c r="BH302" s="187">
        <f>IF(N302="sníž. přenesená",J302,0)</f>
        <v>0</v>
      </c>
      <c r="BI302" s="187">
        <f>IF(N302="nulová",J302,0)</f>
        <v>0</v>
      </c>
      <c r="BJ302" s="20" t="s">
        <v>83</v>
      </c>
      <c r="BK302" s="187">
        <f>ROUND(I302*H302,2)</f>
        <v>0</v>
      </c>
      <c r="BL302" s="20" t="s">
        <v>157</v>
      </c>
      <c r="BM302" s="186" t="s">
        <v>959</v>
      </c>
    </row>
    <row r="303" spans="1:65" s="14" customFormat="1" ht="10.199999999999999">
      <c r="B303" s="217"/>
      <c r="C303" s="218"/>
      <c r="D303" s="188" t="s">
        <v>210</v>
      </c>
      <c r="E303" s="219" t="s">
        <v>31</v>
      </c>
      <c r="F303" s="220" t="s">
        <v>960</v>
      </c>
      <c r="G303" s="218"/>
      <c r="H303" s="221">
        <v>4</v>
      </c>
      <c r="I303" s="222"/>
      <c r="J303" s="218"/>
      <c r="K303" s="218"/>
      <c r="L303" s="223"/>
      <c r="M303" s="224"/>
      <c r="N303" s="225"/>
      <c r="O303" s="225"/>
      <c r="P303" s="225"/>
      <c r="Q303" s="225"/>
      <c r="R303" s="225"/>
      <c r="S303" s="225"/>
      <c r="T303" s="226"/>
      <c r="AT303" s="227" t="s">
        <v>210</v>
      </c>
      <c r="AU303" s="227" t="s">
        <v>85</v>
      </c>
      <c r="AV303" s="14" t="s">
        <v>85</v>
      </c>
      <c r="AW303" s="14" t="s">
        <v>38</v>
      </c>
      <c r="AX303" s="14" t="s">
        <v>83</v>
      </c>
      <c r="AY303" s="227" t="s">
        <v>152</v>
      </c>
    </row>
    <row r="304" spans="1:65" s="2" customFormat="1" ht="16.5" customHeight="1">
      <c r="A304" s="38"/>
      <c r="B304" s="39"/>
      <c r="C304" s="175" t="s">
        <v>961</v>
      </c>
      <c r="D304" s="175" t="s">
        <v>153</v>
      </c>
      <c r="E304" s="176" t="s">
        <v>962</v>
      </c>
      <c r="F304" s="177" t="s">
        <v>963</v>
      </c>
      <c r="G304" s="178" t="s">
        <v>964</v>
      </c>
      <c r="H304" s="179">
        <v>2</v>
      </c>
      <c r="I304" s="180"/>
      <c r="J304" s="181">
        <f>ROUND(I304*H304,2)</f>
        <v>0</v>
      </c>
      <c r="K304" s="177" t="s">
        <v>31</v>
      </c>
      <c r="L304" s="43"/>
      <c r="M304" s="182" t="s">
        <v>31</v>
      </c>
      <c r="N304" s="183" t="s">
        <v>47</v>
      </c>
      <c r="O304" s="68"/>
      <c r="P304" s="184">
        <f>O304*H304</f>
        <v>0</v>
      </c>
      <c r="Q304" s="184">
        <v>3.1E-4</v>
      </c>
      <c r="R304" s="184">
        <f>Q304*H304</f>
        <v>6.2E-4</v>
      </c>
      <c r="S304" s="184">
        <v>0</v>
      </c>
      <c r="T304" s="185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186" t="s">
        <v>157</v>
      </c>
      <c r="AT304" s="186" t="s">
        <v>153</v>
      </c>
      <c r="AU304" s="186" t="s">
        <v>85</v>
      </c>
      <c r="AY304" s="20" t="s">
        <v>152</v>
      </c>
      <c r="BE304" s="187">
        <f>IF(N304="základní",J304,0)</f>
        <v>0</v>
      </c>
      <c r="BF304" s="187">
        <f>IF(N304="snížená",J304,0)</f>
        <v>0</v>
      </c>
      <c r="BG304" s="187">
        <f>IF(N304="zákl. přenesená",J304,0)</f>
        <v>0</v>
      </c>
      <c r="BH304" s="187">
        <f>IF(N304="sníž. přenesená",J304,0)</f>
        <v>0</v>
      </c>
      <c r="BI304" s="187">
        <f>IF(N304="nulová",J304,0)</f>
        <v>0</v>
      </c>
      <c r="BJ304" s="20" t="s">
        <v>83</v>
      </c>
      <c r="BK304" s="187">
        <f>ROUND(I304*H304,2)</f>
        <v>0</v>
      </c>
      <c r="BL304" s="20" t="s">
        <v>157</v>
      </c>
      <c r="BM304" s="186" t="s">
        <v>965</v>
      </c>
    </row>
    <row r="305" spans="1:65" s="14" customFormat="1" ht="10.199999999999999">
      <c r="B305" s="217"/>
      <c r="C305" s="218"/>
      <c r="D305" s="188" t="s">
        <v>210</v>
      </c>
      <c r="E305" s="219" t="s">
        <v>31</v>
      </c>
      <c r="F305" s="220" t="s">
        <v>966</v>
      </c>
      <c r="G305" s="218"/>
      <c r="H305" s="221">
        <v>2</v>
      </c>
      <c r="I305" s="222"/>
      <c r="J305" s="218"/>
      <c r="K305" s="218"/>
      <c r="L305" s="223"/>
      <c r="M305" s="224"/>
      <c r="N305" s="225"/>
      <c r="O305" s="225"/>
      <c r="P305" s="225"/>
      <c r="Q305" s="225"/>
      <c r="R305" s="225"/>
      <c r="S305" s="225"/>
      <c r="T305" s="226"/>
      <c r="AT305" s="227" t="s">
        <v>210</v>
      </c>
      <c r="AU305" s="227" t="s">
        <v>85</v>
      </c>
      <c r="AV305" s="14" t="s">
        <v>85</v>
      </c>
      <c r="AW305" s="14" t="s">
        <v>38</v>
      </c>
      <c r="AX305" s="14" t="s">
        <v>83</v>
      </c>
      <c r="AY305" s="227" t="s">
        <v>152</v>
      </c>
    </row>
    <row r="306" spans="1:65" s="2" customFormat="1" ht="24.15" customHeight="1">
      <c r="A306" s="38"/>
      <c r="B306" s="39"/>
      <c r="C306" s="175" t="s">
        <v>967</v>
      </c>
      <c r="D306" s="175" t="s">
        <v>153</v>
      </c>
      <c r="E306" s="176" t="s">
        <v>968</v>
      </c>
      <c r="F306" s="177" t="s">
        <v>969</v>
      </c>
      <c r="G306" s="178" t="s">
        <v>650</v>
      </c>
      <c r="H306" s="179">
        <v>0.78800000000000003</v>
      </c>
      <c r="I306" s="180"/>
      <c r="J306" s="181">
        <f>ROUND(I306*H306,2)</f>
        <v>0</v>
      </c>
      <c r="K306" s="177" t="s">
        <v>31</v>
      </c>
      <c r="L306" s="43"/>
      <c r="M306" s="182" t="s">
        <v>31</v>
      </c>
      <c r="N306" s="183" t="s">
        <v>47</v>
      </c>
      <c r="O306" s="68"/>
      <c r="P306" s="184">
        <f>O306*H306</f>
        <v>0</v>
      </c>
      <c r="Q306" s="184">
        <v>2.3640099999999999</v>
      </c>
      <c r="R306" s="184">
        <f>Q306*H306</f>
        <v>1.8628398800000001</v>
      </c>
      <c r="S306" s="184">
        <v>0</v>
      </c>
      <c r="T306" s="185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186" t="s">
        <v>157</v>
      </c>
      <c r="AT306" s="186" t="s">
        <v>153</v>
      </c>
      <c r="AU306" s="186" t="s">
        <v>85</v>
      </c>
      <c r="AY306" s="20" t="s">
        <v>152</v>
      </c>
      <c r="BE306" s="187">
        <f>IF(N306="základní",J306,0)</f>
        <v>0</v>
      </c>
      <c r="BF306" s="187">
        <f>IF(N306="snížená",J306,0)</f>
        <v>0</v>
      </c>
      <c r="BG306" s="187">
        <f>IF(N306="zákl. přenesená",J306,0)</f>
        <v>0</v>
      </c>
      <c r="BH306" s="187">
        <f>IF(N306="sníž. přenesená",J306,0)</f>
        <v>0</v>
      </c>
      <c r="BI306" s="187">
        <f>IF(N306="nulová",J306,0)</f>
        <v>0</v>
      </c>
      <c r="BJ306" s="20" t="s">
        <v>83</v>
      </c>
      <c r="BK306" s="187">
        <f>ROUND(I306*H306,2)</f>
        <v>0</v>
      </c>
      <c r="BL306" s="20" t="s">
        <v>157</v>
      </c>
      <c r="BM306" s="186" t="s">
        <v>970</v>
      </c>
    </row>
    <row r="307" spans="1:65" s="14" customFormat="1" ht="10.199999999999999">
      <c r="B307" s="217"/>
      <c r="C307" s="218"/>
      <c r="D307" s="188" t="s">
        <v>210</v>
      </c>
      <c r="E307" s="219" t="s">
        <v>31</v>
      </c>
      <c r="F307" s="220" t="s">
        <v>971</v>
      </c>
      <c r="G307" s="218"/>
      <c r="H307" s="221">
        <v>0.78800000000000003</v>
      </c>
      <c r="I307" s="222"/>
      <c r="J307" s="218"/>
      <c r="K307" s="218"/>
      <c r="L307" s="223"/>
      <c r="M307" s="224"/>
      <c r="N307" s="225"/>
      <c r="O307" s="225"/>
      <c r="P307" s="225"/>
      <c r="Q307" s="225"/>
      <c r="R307" s="225"/>
      <c r="S307" s="225"/>
      <c r="T307" s="226"/>
      <c r="AT307" s="227" t="s">
        <v>210</v>
      </c>
      <c r="AU307" s="227" t="s">
        <v>85</v>
      </c>
      <c r="AV307" s="14" t="s">
        <v>85</v>
      </c>
      <c r="AW307" s="14" t="s">
        <v>38</v>
      </c>
      <c r="AX307" s="14" t="s">
        <v>83</v>
      </c>
      <c r="AY307" s="227" t="s">
        <v>152</v>
      </c>
    </row>
    <row r="308" spans="1:65" s="2" customFormat="1" ht="24.15" customHeight="1">
      <c r="A308" s="38"/>
      <c r="B308" s="39"/>
      <c r="C308" s="175" t="s">
        <v>972</v>
      </c>
      <c r="D308" s="175" t="s">
        <v>153</v>
      </c>
      <c r="E308" s="176" t="s">
        <v>973</v>
      </c>
      <c r="F308" s="177" t="s">
        <v>974</v>
      </c>
      <c r="G308" s="178" t="s">
        <v>650</v>
      </c>
      <c r="H308" s="179">
        <v>0.17</v>
      </c>
      <c r="I308" s="180"/>
      <c r="J308" s="181">
        <f>ROUND(I308*H308,2)</f>
        <v>0</v>
      </c>
      <c r="K308" s="177" t="s">
        <v>31</v>
      </c>
      <c r="L308" s="43"/>
      <c r="M308" s="182" t="s">
        <v>31</v>
      </c>
      <c r="N308" s="183" t="s">
        <v>47</v>
      </c>
      <c r="O308" s="68"/>
      <c r="P308" s="184">
        <f>O308*H308</f>
        <v>0</v>
      </c>
      <c r="Q308" s="184">
        <v>3.0829</v>
      </c>
      <c r="R308" s="184">
        <f>Q308*H308</f>
        <v>0.52409300000000003</v>
      </c>
      <c r="S308" s="184">
        <v>0</v>
      </c>
      <c r="T308" s="185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186" t="s">
        <v>157</v>
      </c>
      <c r="AT308" s="186" t="s">
        <v>153</v>
      </c>
      <c r="AU308" s="186" t="s">
        <v>85</v>
      </c>
      <c r="AY308" s="20" t="s">
        <v>152</v>
      </c>
      <c r="BE308" s="187">
        <f>IF(N308="základní",J308,0)</f>
        <v>0</v>
      </c>
      <c r="BF308" s="187">
        <f>IF(N308="snížená",J308,0)</f>
        <v>0</v>
      </c>
      <c r="BG308" s="187">
        <f>IF(N308="zákl. přenesená",J308,0)</f>
        <v>0</v>
      </c>
      <c r="BH308" s="187">
        <f>IF(N308="sníž. přenesená",J308,0)</f>
        <v>0</v>
      </c>
      <c r="BI308" s="187">
        <f>IF(N308="nulová",J308,0)</f>
        <v>0</v>
      </c>
      <c r="BJ308" s="20" t="s">
        <v>83</v>
      </c>
      <c r="BK308" s="187">
        <f>ROUND(I308*H308,2)</f>
        <v>0</v>
      </c>
      <c r="BL308" s="20" t="s">
        <v>157</v>
      </c>
      <c r="BM308" s="186" t="s">
        <v>975</v>
      </c>
    </row>
    <row r="309" spans="1:65" s="14" customFormat="1" ht="10.199999999999999">
      <c r="B309" s="217"/>
      <c r="C309" s="218"/>
      <c r="D309" s="188" t="s">
        <v>210</v>
      </c>
      <c r="E309" s="219" t="s">
        <v>31</v>
      </c>
      <c r="F309" s="220" t="s">
        <v>976</v>
      </c>
      <c r="G309" s="218"/>
      <c r="H309" s="221">
        <v>0.17</v>
      </c>
      <c r="I309" s="222"/>
      <c r="J309" s="218"/>
      <c r="K309" s="218"/>
      <c r="L309" s="223"/>
      <c r="M309" s="224"/>
      <c r="N309" s="225"/>
      <c r="O309" s="225"/>
      <c r="P309" s="225"/>
      <c r="Q309" s="225"/>
      <c r="R309" s="225"/>
      <c r="S309" s="225"/>
      <c r="T309" s="226"/>
      <c r="AT309" s="227" t="s">
        <v>210</v>
      </c>
      <c r="AU309" s="227" t="s">
        <v>85</v>
      </c>
      <c r="AV309" s="14" t="s">
        <v>85</v>
      </c>
      <c r="AW309" s="14" t="s">
        <v>38</v>
      </c>
      <c r="AX309" s="14" t="s">
        <v>83</v>
      </c>
      <c r="AY309" s="227" t="s">
        <v>152</v>
      </c>
    </row>
    <row r="310" spans="1:65" s="2" customFormat="1" ht="24.15" customHeight="1">
      <c r="A310" s="38"/>
      <c r="B310" s="39"/>
      <c r="C310" s="175" t="s">
        <v>977</v>
      </c>
      <c r="D310" s="175" t="s">
        <v>153</v>
      </c>
      <c r="E310" s="176" t="s">
        <v>978</v>
      </c>
      <c r="F310" s="177" t="s">
        <v>979</v>
      </c>
      <c r="G310" s="178" t="s">
        <v>650</v>
      </c>
      <c r="H310" s="179">
        <v>0.05</v>
      </c>
      <c r="I310" s="180"/>
      <c r="J310" s="181">
        <f>ROUND(I310*H310,2)</f>
        <v>0</v>
      </c>
      <c r="K310" s="177" t="s">
        <v>31</v>
      </c>
      <c r="L310" s="43"/>
      <c r="M310" s="182" t="s">
        <v>31</v>
      </c>
      <c r="N310" s="183" t="s">
        <v>47</v>
      </c>
      <c r="O310" s="68"/>
      <c r="P310" s="184">
        <f>O310*H310</f>
        <v>0</v>
      </c>
      <c r="Q310" s="184">
        <v>2.7387100000000002</v>
      </c>
      <c r="R310" s="184">
        <f>Q310*H310</f>
        <v>0.13693550000000002</v>
      </c>
      <c r="S310" s="184">
        <v>0</v>
      </c>
      <c r="T310" s="185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186" t="s">
        <v>157</v>
      </c>
      <c r="AT310" s="186" t="s">
        <v>153</v>
      </c>
      <c r="AU310" s="186" t="s">
        <v>85</v>
      </c>
      <c r="AY310" s="20" t="s">
        <v>152</v>
      </c>
      <c r="BE310" s="187">
        <f>IF(N310="základní",J310,0)</f>
        <v>0</v>
      </c>
      <c r="BF310" s="187">
        <f>IF(N310="snížená",J310,0)</f>
        <v>0</v>
      </c>
      <c r="BG310" s="187">
        <f>IF(N310="zákl. přenesená",J310,0)</f>
        <v>0</v>
      </c>
      <c r="BH310" s="187">
        <f>IF(N310="sníž. přenesená",J310,0)</f>
        <v>0</v>
      </c>
      <c r="BI310" s="187">
        <f>IF(N310="nulová",J310,0)</f>
        <v>0</v>
      </c>
      <c r="BJ310" s="20" t="s">
        <v>83</v>
      </c>
      <c r="BK310" s="187">
        <f>ROUND(I310*H310,2)</f>
        <v>0</v>
      </c>
      <c r="BL310" s="20" t="s">
        <v>157</v>
      </c>
      <c r="BM310" s="186" t="s">
        <v>980</v>
      </c>
    </row>
    <row r="311" spans="1:65" s="14" customFormat="1" ht="10.199999999999999">
      <c r="B311" s="217"/>
      <c r="C311" s="218"/>
      <c r="D311" s="188" t="s">
        <v>210</v>
      </c>
      <c r="E311" s="219" t="s">
        <v>31</v>
      </c>
      <c r="F311" s="220" t="s">
        <v>981</v>
      </c>
      <c r="G311" s="218"/>
      <c r="H311" s="221">
        <v>0.05</v>
      </c>
      <c r="I311" s="222"/>
      <c r="J311" s="218"/>
      <c r="K311" s="218"/>
      <c r="L311" s="223"/>
      <c r="M311" s="224"/>
      <c r="N311" s="225"/>
      <c r="O311" s="225"/>
      <c r="P311" s="225"/>
      <c r="Q311" s="225"/>
      <c r="R311" s="225"/>
      <c r="S311" s="225"/>
      <c r="T311" s="226"/>
      <c r="AT311" s="227" t="s">
        <v>210</v>
      </c>
      <c r="AU311" s="227" t="s">
        <v>85</v>
      </c>
      <c r="AV311" s="14" t="s">
        <v>85</v>
      </c>
      <c r="AW311" s="14" t="s">
        <v>38</v>
      </c>
      <c r="AX311" s="14" t="s">
        <v>83</v>
      </c>
      <c r="AY311" s="227" t="s">
        <v>152</v>
      </c>
    </row>
    <row r="312" spans="1:65" s="2" customFormat="1" ht="24.15" customHeight="1">
      <c r="A312" s="38"/>
      <c r="B312" s="39"/>
      <c r="C312" s="175" t="s">
        <v>982</v>
      </c>
      <c r="D312" s="175" t="s">
        <v>153</v>
      </c>
      <c r="E312" s="176" t="s">
        <v>983</v>
      </c>
      <c r="F312" s="177" t="s">
        <v>984</v>
      </c>
      <c r="G312" s="178" t="s">
        <v>650</v>
      </c>
      <c r="H312" s="179">
        <v>0.44</v>
      </c>
      <c r="I312" s="180"/>
      <c r="J312" s="181">
        <f>ROUND(I312*H312,2)</f>
        <v>0</v>
      </c>
      <c r="K312" s="177" t="s">
        <v>31</v>
      </c>
      <c r="L312" s="43"/>
      <c r="M312" s="182" t="s">
        <v>31</v>
      </c>
      <c r="N312" s="183" t="s">
        <v>47</v>
      </c>
      <c r="O312" s="68"/>
      <c r="P312" s="184">
        <f>O312*H312</f>
        <v>0</v>
      </c>
      <c r="Q312" s="184">
        <v>0</v>
      </c>
      <c r="R312" s="184">
        <f>Q312*H312</f>
        <v>0</v>
      </c>
      <c r="S312" s="184">
        <v>0</v>
      </c>
      <c r="T312" s="185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186" t="s">
        <v>157</v>
      </c>
      <c r="AT312" s="186" t="s">
        <v>153</v>
      </c>
      <c r="AU312" s="186" t="s">
        <v>85</v>
      </c>
      <c r="AY312" s="20" t="s">
        <v>152</v>
      </c>
      <c r="BE312" s="187">
        <f>IF(N312="základní",J312,0)</f>
        <v>0</v>
      </c>
      <c r="BF312" s="187">
        <f>IF(N312="snížená",J312,0)</f>
        <v>0</v>
      </c>
      <c r="BG312" s="187">
        <f>IF(N312="zákl. přenesená",J312,0)</f>
        <v>0</v>
      </c>
      <c r="BH312" s="187">
        <f>IF(N312="sníž. přenesená",J312,0)</f>
        <v>0</v>
      </c>
      <c r="BI312" s="187">
        <f>IF(N312="nulová",J312,0)</f>
        <v>0</v>
      </c>
      <c r="BJ312" s="20" t="s">
        <v>83</v>
      </c>
      <c r="BK312" s="187">
        <f>ROUND(I312*H312,2)</f>
        <v>0</v>
      </c>
      <c r="BL312" s="20" t="s">
        <v>157</v>
      </c>
      <c r="BM312" s="186" t="s">
        <v>985</v>
      </c>
    </row>
    <row r="313" spans="1:65" s="14" customFormat="1" ht="10.199999999999999">
      <c r="B313" s="217"/>
      <c r="C313" s="218"/>
      <c r="D313" s="188" t="s">
        <v>210</v>
      </c>
      <c r="E313" s="219" t="s">
        <v>31</v>
      </c>
      <c r="F313" s="220" t="s">
        <v>986</v>
      </c>
      <c r="G313" s="218"/>
      <c r="H313" s="221">
        <v>0.44</v>
      </c>
      <c r="I313" s="222"/>
      <c r="J313" s="218"/>
      <c r="K313" s="218"/>
      <c r="L313" s="223"/>
      <c r="M313" s="224"/>
      <c r="N313" s="225"/>
      <c r="O313" s="225"/>
      <c r="P313" s="225"/>
      <c r="Q313" s="225"/>
      <c r="R313" s="225"/>
      <c r="S313" s="225"/>
      <c r="T313" s="226"/>
      <c r="AT313" s="227" t="s">
        <v>210</v>
      </c>
      <c r="AU313" s="227" t="s">
        <v>85</v>
      </c>
      <c r="AV313" s="14" t="s">
        <v>85</v>
      </c>
      <c r="AW313" s="14" t="s">
        <v>38</v>
      </c>
      <c r="AX313" s="14" t="s">
        <v>83</v>
      </c>
      <c r="AY313" s="227" t="s">
        <v>152</v>
      </c>
    </row>
    <row r="314" spans="1:65" s="2" customFormat="1" ht="24.15" customHeight="1">
      <c r="A314" s="38"/>
      <c r="B314" s="39"/>
      <c r="C314" s="175" t="s">
        <v>987</v>
      </c>
      <c r="D314" s="175" t="s">
        <v>153</v>
      </c>
      <c r="E314" s="176" t="s">
        <v>988</v>
      </c>
      <c r="F314" s="177" t="s">
        <v>989</v>
      </c>
      <c r="G314" s="178" t="s">
        <v>650</v>
      </c>
      <c r="H314" s="179">
        <v>1.016</v>
      </c>
      <c r="I314" s="180"/>
      <c r="J314" s="181">
        <f>ROUND(I314*H314,2)</f>
        <v>0</v>
      </c>
      <c r="K314" s="177" t="s">
        <v>31</v>
      </c>
      <c r="L314" s="43"/>
      <c r="M314" s="182" t="s">
        <v>31</v>
      </c>
      <c r="N314" s="183" t="s">
        <v>47</v>
      </c>
      <c r="O314" s="68"/>
      <c r="P314" s="184">
        <f>O314*H314</f>
        <v>0</v>
      </c>
      <c r="Q314" s="184">
        <v>0</v>
      </c>
      <c r="R314" s="184">
        <f>Q314*H314</f>
        <v>0</v>
      </c>
      <c r="S314" s="184">
        <v>0</v>
      </c>
      <c r="T314" s="185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186" t="s">
        <v>157</v>
      </c>
      <c r="AT314" s="186" t="s">
        <v>153</v>
      </c>
      <c r="AU314" s="186" t="s">
        <v>85</v>
      </c>
      <c r="AY314" s="20" t="s">
        <v>152</v>
      </c>
      <c r="BE314" s="187">
        <f>IF(N314="základní",J314,0)</f>
        <v>0</v>
      </c>
      <c r="BF314" s="187">
        <f>IF(N314="snížená",J314,0)</f>
        <v>0</v>
      </c>
      <c r="BG314" s="187">
        <f>IF(N314="zákl. přenesená",J314,0)</f>
        <v>0</v>
      </c>
      <c r="BH314" s="187">
        <f>IF(N314="sníž. přenesená",J314,0)</f>
        <v>0</v>
      </c>
      <c r="BI314" s="187">
        <f>IF(N314="nulová",J314,0)</f>
        <v>0</v>
      </c>
      <c r="BJ314" s="20" t="s">
        <v>83</v>
      </c>
      <c r="BK314" s="187">
        <f>ROUND(I314*H314,2)</f>
        <v>0</v>
      </c>
      <c r="BL314" s="20" t="s">
        <v>157</v>
      </c>
      <c r="BM314" s="186" t="s">
        <v>990</v>
      </c>
    </row>
    <row r="315" spans="1:65" s="14" customFormat="1" ht="10.199999999999999">
      <c r="B315" s="217"/>
      <c r="C315" s="218"/>
      <c r="D315" s="188" t="s">
        <v>210</v>
      </c>
      <c r="E315" s="219" t="s">
        <v>31</v>
      </c>
      <c r="F315" s="220" t="s">
        <v>991</v>
      </c>
      <c r="G315" s="218"/>
      <c r="H315" s="221">
        <v>1.016</v>
      </c>
      <c r="I315" s="222"/>
      <c r="J315" s="218"/>
      <c r="K315" s="218"/>
      <c r="L315" s="223"/>
      <c r="M315" s="224"/>
      <c r="N315" s="225"/>
      <c r="O315" s="225"/>
      <c r="P315" s="225"/>
      <c r="Q315" s="225"/>
      <c r="R315" s="225"/>
      <c r="S315" s="225"/>
      <c r="T315" s="226"/>
      <c r="AT315" s="227" t="s">
        <v>210</v>
      </c>
      <c r="AU315" s="227" t="s">
        <v>85</v>
      </c>
      <c r="AV315" s="14" t="s">
        <v>85</v>
      </c>
      <c r="AW315" s="14" t="s">
        <v>38</v>
      </c>
      <c r="AX315" s="14" t="s">
        <v>83</v>
      </c>
      <c r="AY315" s="227" t="s">
        <v>152</v>
      </c>
    </row>
    <row r="316" spans="1:65" s="2" customFormat="1" ht="24.15" customHeight="1">
      <c r="A316" s="38"/>
      <c r="B316" s="39"/>
      <c r="C316" s="175" t="s">
        <v>992</v>
      </c>
      <c r="D316" s="175" t="s">
        <v>153</v>
      </c>
      <c r="E316" s="176" t="s">
        <v>993</v>
      </c>
      <c r="F316" s="177" t="s">
        <v>994</v>
      </c>
      <c r="G316" s="178" t="s">
        <v>650</v>
      </c>
      <c r="H316" s="179">
        <v>5.22</v>
      </c>
      <c r="I316" s="180"/>
      <c r="J316" s="181">
        <f>ROUND(I316*H316,2)</f>
        <v>0</v>
      </c>
      <c r="K316" s="177" t="s">
        <v>31</v>
      </c>
      <c r="L316" s="43"/>
      <c r="M316" s="182" t="s">
        <v>31</v>
      </c>
      <c r="N316" s="183" t="s">
        <v>47</v>
      </c>
      <c r="O316" s="68"/>
      <c r="P316" s="184">
        <f>O316*H316</f>
        <v>0</v>
      </c>
      <c r="Q316" s="184">
        <v>0</v>
      </c>
      <c r="R316" s="184">
        <f>Q316*H316</f>
        <v>0</v>
      </c>
      <c r="S316" s="184">
        <v>0</v>
      </c>
      <c r="T316" s="185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186" t="s">
        <v>157</v>
      </c>
      <c r="AT316" s="186" t="s">
        <v>153</v>
      </c>
      <c r="AU316" s="186" t="s">
        <v>85</v>
      </c>
      <c r="AY316" s="20" t="s">
        <v>152</v>
      </c>
      <c r="BE316" s="187">
        <f>IF(N316="základní",J316,0)</f>
        <v>0</v>
      </c>
      <c r="BF316" s="187">
        <f>IF(N316="snížená",J316,0)</f>
        <v>0</v>
      </c>
      <c r="BG316" s="187">
        <f>IF(N316="zákl. přenesená",J316,0)</f>
        <v>0</v>
      </c>
      <c r="BH316" s="187">
        <f>IF(N316="sníž. přenesená",J316,0)</f>
        <v>0</v>
      </c>
      <c r="BI316" s="187">
        <f>IF(N316="nulová",J316,0)</f>
        <v>0</v>
      </c>
      <c r="BJ316" s="20" t="s">
        <v>83</v>
      </c>
      <c r="BK316" s="187">
        <f>ROUND(I316*H316,2)</f>
        <v>0</v>
      </c>
      <c r="BL316" s="20" t="s">
        <v>157</v>
      </c>
      <c r="BM316" s="186" t="s">
        <v>995</v>
      </c>
    </row>
    <row r="317" spans="1:65" s="14" customFormat="1" ht="10.199999999999999">
      <c r="B317" s="217"/>
      <c r="C317" s="218"/>
      <c r="D317" s="188" t="s">
        <v>210</v>
      </c>
      <c r="E317" s="219" t="s">
        <v>31</v>
      </c>
      <c r="F317" s="220" t="s">
        <v>996</v>
      </c>
      <c r="G317" s="218"/>
      <c r="H317" s="221">
        <v>6.4889999999999999</v>
      </c>
      <c r="I317" s="222"/>
      <c r="J317" s="218"/>
      <c r="K317" s="218"/>
      <c r="L317" s="223"/>
      <c r="M317" s="224"/>
      <c r="N317" s="225"/>
      <c r="O317" s="225"/>
      <c r="P317" s="225"/>
      <c r="Q317" s="225"/>
      <c r="R317" s="225"/>
      <c r="S317" s="225"/>
      <c r="T317" s="226"/>
      <c r="AT317" s="227" t="s">
        <v>210</v>
      </c>
      <c r="AU317" s="227" t="s">
        <v>85</v>
      </c>
      <c r="AV317" s="14" t="s">
        <v>85</v>
      </c>
      <c r="AW317" s="14" t="s">
        <v>38</v>
      </c>
      <c r="AX317" s="14" t="s">
        <v>76</v>
      </c>
      <c r="AY317" s="227" t="s">
        <v>152</v>
      </c>
    </row>
    <row r="318" spans="1:65" s="14" customFormat="1" ht="10.199999999999999">
      <c r="B318" s="217"/>
      <c r="C318" s="218"/>
      <c r="D318" s="188" t="s">
        <v>210</v>
      </c>
      <c r="E318" s="219" t="s">
        <v>31</v>
      </c>
      <c r="F318" s="220" t="s">
        <v>997</v>
      </c>
      <c r="G318" s="218"/>
      <c r="H318" s="221">
        <v>-0.78800000000000003</v>
      </c>
      <c r="I318" s="222"/>
      <c r="J318" s="218"/>
      <c r="K318" s="218"/>
      <c r="L318" s="223"/>
      <c r="M318" s="224"/>
      <c r="N318" s="225"/>
      <c r="O318" s="225"/>
      <c r="P318" s="225"/>
      <c r="Q318" s="225"/>
      <c r="R318" s="225"/>
      <c r="S318" s="225"/>
      <c r="T318" s="226"/>
      <c r="AT318" s="227" t="s">
        <v>210</v>
      </c>
      <c r="AU318" s="227" t="s">
        <v>85</v>
      </c>
      <c r="AV318" s="14" t="s">
        <v>85</v>
      </c>
      <c r="AW318" s="14" t="s">
        <v>38</v>
      </c>
      <c r="AX318" s="14" t="s">
        <v>76</v>
      </c>
      <c r="AY318" s="227" t="s">
        <v>152</v>
      </c>
    </row>
    <row r="319" spans="1:65" s="14" customFormat="1" ht="10.199999999999999">
      <c r="B319" s="217"/>
      <c r="C319" s="218"/>
      <c r="D319" s="188" t="s">
        <v>210</v>
      </c>
      <c r="E319" s="219" t="s">
        <v>31</v>
      </c>
      <c r="F319" s="220" t="s">
        <v>998</v>
      </c>
      <c r="G319" s="218"/>
      <c r="H319" s="221">
        <v>-0.78100000000000003</v>
      </c>
      <c r="I319" s="222"/>
      <c r="J319" s="218"/>
      <c r="K319" s="218"/>
      <c r="L319" s="223"/>
      <c r="M319" s="224"/>
      <c r="N319" s="225"/>
      <c r="O319" s="225"/>
      <c r="P319" s="225"/>
      <c r="Q319" s="225"/>
      <c r="R319" s="225"/>
      <c r="S319" s="225"/>
      <c r="T319" s="226"/>
      <c r="AT319" s="227" t="s">
        <v>210</v>
      </c>
      <c r="AU319" s="227" t="s">
        <v>85</v>
      </c>
      <c r="AV319" s="14" t="s">
        <v>85</v>
      </c>
      <c r="AW319" s="14" t="s">
        <v>38</v>
      </c>
      <c r="AX319" s="14" t="s">
        <v>76</v>
      </c>
      <c r="AY319" s="227" t="s">
        <v>152</v>
      </c>
    </row>
    <row r="320" spans="1:65" s="14" customFormat="1" ht="10.199999999999999">
      <c r="B320" s="217"/>
      <c r="C320" s="218"/>
      <c r="D320" s="188" t="s">
        <v>210</v>
      </c>
      <c r="E320" s="219" t="s">
        <v>31</v>
      </c>
      <c r="F320" s="220" t="s">
        <v>999</v>
      </c>
      <c r="G320" s="218"/>
      <c r="H320" s="221">
        <v>-3.9E-2</v>
      </c>
      <c r="I320" s="222"/>
      <c r="J320" s="218"/>
      <c r="K320" s="218"/>
      <c r="L320" s="223"/>
      <c r="M320" s="224"/>
      <c r="N320" s="225"/>
      <c r="O320" s="225"/>
      <c r="P320" s="225"/>
      <c r="Q320" s="225"/>
      <c r="R320" s="225"/>
      <c r="S320" s="225"/>
      <c r="T320" s="226"/>
      <c r="AT320" s="227" t="s">
        <v>210</v>
      </c>
      <c r="AU320" s="227" t="s">
        <v>85</v>
      </c>
      <c r="AV320" s="14" t="s">
        <v>85</v>
      </c>
      <c r="AW320" s="14" t="s">
        <v>38</v>
      </c>
      <c r="AX320" s="14" t="s">
        <v>76</v>
      </c>
      <c r="AY320" s="227" t="s">
        <v>152</v>
      </c>
    </row>
    <row r="321" spans="1:65" s="14" customFormat="1" ht="10.199999999999999">
      <c r="B321" s="217"/>
      <c r="C321" s="218"/>
      <c r="D321" s="188" t="s">
        <v>210</v>
      </c>
      <c r="E321" s="219" t="s">
        <v>31</v>
      </c>
      <c r="F321" s="220" t="s">
        <v>1000</v>
      </c>
      <c r="G321" s="218"/>
      <c r="H321" s="221">
        <v>0.33900000000000002</v>
      </c>
      <c r="I321" s="222"/>
      <c r="J321" s="218"/>
      <c r="K321" s="218"/>
      <c r="L321" s="223"/>
      <c r="M321" s="224"/>
      <c r="N321" s="225"/>
      <c r="O321" s="225"/>
      <c r="P321" s="225"/>
      <c r="Q321" s="225"/>
      <c r="R321" s="225"/>
      <c r="S321" s="225"/>
      <c r="T321" s="226"/>
      <c r="AT321" s="227" t="s">
        <v>210</v>
      </c>
      <c r="AU321" s="227" t="s">
        <v>85</v>
      </c>
      <c r="AV321" s="14" t="s">
        <v>85</v>
      </c>
      <c r="AW321" s="14" t="s">
        <v>38</v>
      </c>
      <c r="AX321" s="14" t="s">
        <v>76</v>
      </c>
      <c r="AY321" s="227" t="s">
        <v>152</v>
      </c>
    </row>
    <row r="322" spans="1:65" s="15" customFormat="1" ht="10.199999999999999">
      <c r="B322" s="228"/>
      <c r="C322" s="229"/>
      <c r="D322" s="188" t="s">
        <v>210</v>
      </c>
      <c r="E322" s="230" t="s">
        <v>31</v>
      </c>
      <c r="F322" s="231" t="s">
        <v>223</v>
      </c>
      <c r="G322" s="229"/>
      <c r="H322" s="232">
        <v>5.2200000000000006</v>
      </c>
      <c r="I322" s="233"/>
      <c r="J322" s="229"/>
      <c r="K322" s="229"/>
      <c r="L322" s="234"/>
      <c r="M322" s="235"/>
      <c r="N322" s="236"/>
      <c r="O322" s="236"/>
      <c r="P322" s="236"/>
      <c r="Q322" s="236"/>
      <c r="R322" s="236"/>
      <c r="S322" s="236"/>
      <c r="T322" s="237"/>
      <c r="AT322" s="238" t="s">
        <v>210</v>
      </c>
      <c r="AU322" s="238" t="s">
        <v>85</v>
      </c>
      <c r="AV322" s="15" t="s">
        <v>157</v>
      </c>
      <c r="AW322" s="15" t="s">
        <v>38</v>
      </c>
      <c r="AX322" s="15" t="s">
        <v>83</v>
      </c>
      <c r="AY322" s="238" t="s">
        <v>152</v>
      </c>
    </row>
    <row r="323" spans="1:65" s="2" customFormat="1" ht="24.15" customHeight="1">
      <c r="A323" s="38"/>
      <c r="B323" s="39"/>
      <c r="C323" s="175" t="s">
        <v>1001</v>
      </c>
      <c r="D323" s="175" t="s">
        <v>153</v>
      </c>
      <c r="E323" s="176" t="s">
        <v>1002</v>
      </c>
      <c r="F323" s="177" t="s">
        <v>1003</v>
      </c>
      <c r="G323" s="178" t="s">
        <v>650</v>
      </c>
      <c r="H323" s="179">
        <v>0.621</v>
      </c>
      <c r="I323" s="180"/>
      <c r="J323" s="181">
        <f>ROUND(I323*H323,2)</f>
        <v>0</v>
      </c>
      <c r="K323" s="177" t="s">
        <v>31</v>
      </c>
      <c r="L323" s="43"/>
      <c r="M323" s="182" t="s">
        <v>31</v>
      </c>
      <c r="N323" s="183" t="s">
        <v>47</v>
      </c>
      <c r="O323" s="68"/>
      <c r="P323" s="184">
        <f>O323*H323</f>
        <v>0</v>
      </c>
      <c r="Q323" s="184">
        <v>0</v>
      </c>
      <c r="R323" s="184">
        <f>Q323*H323</f>
        <v>0</v>
      </c>
      <c r="S323" s="184">
        <v>0</v>
      </c>
      <c r="T323" s="185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186" t="s">
        <v>157</v>
      </c>
      <c r="AT323" s="186" t="s">
        <v>153</v>
      </c>
      <c r="AU323" s="186" t="s">
        <v>85</v>
      </c>
      <c r="AY323" s="20" t="s">
        <v>152</v>
      </c>
      <c r="BE323" s="187">
        <f>IF(N323="základní",J323,0)</f>
        <v>0</v>
      </c>
      <c r="BF323" s="187">
        <f>IF(N323="snížená",J323,0)</f>
        <v>0</v>
      </c>
      <c r="BG323" s="187">
        <f>IF(N323="zákl. přenesená",J323,0)</f>
        <v>0</v>
      </c>
      <c r="BH323" s="187">
        <f>IF(N323="sníž. přenesená",J323,0)</f>
        <v>0</v>
      </c>
      <c r="BI323" s="187">
        <f>IF(N323="nulová",J323,0)</f>
        <v>0</v>
      </c>
      <c r="BJ323" s="20" t="s">
        <v>83</v>
      </c>
      <c r="BK323" s="187">
        <f>ROUND(I323*H323,2)</f>
        <v>0</v>
      </c>
      <c r="BL323" s="20" t="s">
        <v>157</v>
      </c>
      <c r="BM323" s="186" t="s">
        <v>1004</v>
      </c>
    </row>
    <row r="324" spans="1:65" s="14" customFormat="1" ht="10.199999999999999">
      <c r="B324" s="217"/>
      <c r="C324" s="218"/>
      <c r="D324" s="188" t="s">
        <v>210</v>
      </c>
      <c r="E324" s="219" t="s">
        <v>31</v>
      </c>
      <c r="F324" s="220" t="s">
        <v>1005</v>
      </c>
      <c r="G324" s="218"/>
      <c r="H324" s="221">
        <v>0.621</v>
      </c>
      <c r="I324" s="222"/>
      <c r="J324" s="218"/>
      <c r="K324" s="218"/>
      <c r="L324" s="223"/>
      <c r="M324" s="224"/>
      <c r="N324" s="225"/>
      <c r="O324" s="225"/>
      <c r="P324" s="225"/>
      <c r="Q324" s="225"/>
      <c r="R324" s="225"/>
      <c r="S324" s="225"/>
      <c r="T324" s="226"/>
      <c r="AT324" s="227" t="s">
        <v>210</v>
      </c>
      <c r="AU324" s="227" t="s">
        <v>85</v>
      </c>
      <c r="AV324" s="14" t="s">
        <v>85</v>
      </c>
      <c r="AW324" s="14" t="s">
        <v>38</v>
      </c>
      <c r="AX324" s="14" t="s">
        <v>83</v>
      </c>
      <c r="AY324" s="227" t="s">
        <v>152</v>
      </c>
    </row>
    <row r="325" spans="1:65" s="2" customFormat="1" ht="16.5" customHeight="1">
      <c r="A325" s="38"/>
      <c r="B325" s="39"/>
      <c r="C325" s="175" t="s">
        <v>1006</v>
      </c>
      <c r="D325" s="175" t="s">
        <v>153</v>
      </c>
      <c r="E325" s="176" t="s">
        <v>1007</v>
      </c>
      <c r="F325" s="177" t="s">
        <v>1008</v>
      </c>
      <c r="G325" s="178" t="s">
        <v>1009</v>
      </c>
      <c r="H325" s="179">
        <v>4</v>
      </c>
      <c r="I325" s="180"/>
      <c r="J325" s="181">
        <f>ROUND(I325*H325,2)</f>
        <v>0</v>
      </c>
      <c r="K325" s="177" t="s">
        <v>31</v>
      </c>
      <c r="L325" s="43"/>
      <c r="M325" s="182" t="s">
        <v>31</v>
      </c>
      <c r="N325" s="183" t="s">
        <v>47</v>
      </c>
      <c r="O325" s="68"/>
      <c r="P325" s="184">
        <f>O325*H325</f>
        <v>0</v>
      </c>
      <c r="Q325" s="184">
        <v>2.8539999999999999E-2</v>
      </c>
      <c r="R325" s="184">
        <f>Q325*H325</f>
        <v>0.11416</v>
      </c>
      <c r="S325" s="184">
        <v>0</v>
      </c>
      <c r="T325" s="185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186" t="s">
        <v>157</v>
      </c>
      <c r="AT325" s="186" t="s">
        <v>153</v>
      </c>
      <c r="AU325" s="186" t="s">
        <v>85</v>
      </c>
      <c r="AY325" s="20" t="s">
        <v>152</v>
      </c>
      <c r="BE325" s="187">
        <f>IF(N325="základní",J325,0)</f>
        <v>0</v>
      </c>
      <c r="BF325" s="187">
        <f>IF(N325="snížená",J325,0)</f>
        <v>0</v>
      </c>
      <c r="BG325" s="187">
        <f>IF(N325="zákl. přenesená",J325,0)</f>
        <v>0</v>
      </c>
      <c r="BH325" s="187">
        <f>IF(N325="sníž. přenesená",J325,0)</f>
        <v>0</v>
      </c>
      <c r="BI325" s="187">
        <f>IF(N325="nulová",J325,0)</f>
        <v>0</v>
      </c>
      <c r="BJ325" s="20" t="s">
        <v>83</v>
      </c>
      <c r="BK325" s="187">
        <f>ROUND(I325*H325,2)</f>
        <v>0</v>
      </c>
      <c r="BL325" s="20" t="s">
        <v>157</v>
      </c>
      <c r="BM325" s="186" t="s">
        <v>1010</v>
      </c>
    </row>
    <row r="326" spans="1:65" s="2" customFormat="1" ht="16.5" customHeight="1">
      <c r="A326" s="38"/>
      <c r="B326" s="39"/>
      <c r="C326" s="239" t="s">
        <v>1011</v>
      </c>
      <c r="D326" s="239" t="s">
        <v>224</v>
      </c>
      <c r="E326" s="240" t="s">
        <v>1012</v>
      </c>
      <c r="F326" s="241" t="s">
        <v>1013</v>
      </c>
      <c r="G326" s="242" t="s">
        <v>262</v>
      </c>
      <c r="H326" s="243">
        <v>1</v>
      </c>
      <c r="I326" s="244"/>
      <c r="J326" s="245">
        <f>ROUND(I326*H326,2)</f>
        <v>0</v>
      </c>
      <c r="K326" s="241" t="s">
        <v>31</v>
      </c>
      <c r="L326" s="246"/>
      <c r="M326" s="247" t="s">
        <v>31</v>
      </c>
      <c r="N326" s="248" t="s">
        <v>47</v>
      </c>
      <c r="O326" s="68"/>
      <c r="P326" s="184">
        <f>O326*H326</f>
        <v>0</v>
      </c>
      <c r="Q326" s="184">
        <v>2.661</v>
      </c>
      <c r="R326" s="184">
        <f>Q326*H326</f>
        <v>2.661</v>
      </c>
      <c r="S326" s="184">
        <v>0</v>
      </c>
      <c r="T326" s="185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186" t="s">
        <v>189</v>
      </c>
      <c r="AT326" s="186" t="s">
        <v>224</v>
      </c>
      <c r="AU326" s="186" t="s">
        <v>85</v>
      </c>
      <c r="AY326" s="20" t="s">
        <v>152</v>
      </c>
      <c r="BE326" s="187">
        <f>IF(N326="základní",J326,0)</f>
        <v>0</v>
      </c>
      <c r="BF326" s="187">
        <f>IF(N326="snížená",J326,0)</f>
        <v>0</v>
      </c>
      <c r="BG326" s="187">
        <f>IF(N326="zákl. přenesená",J326,0)</f>
        <v>0</v>
      </c>
      <c r="BH326" s="187">
        <f>IF(N326="sníž. přenesená",J326,0)</f>
        <v>0</v>
      </c>
      <c r="BI326" s="187">
        <f>IF(N326="nulová",J326,0)</f>
        <v>0</v>
      </c>
      <c r="BJ326" s="20" t="s">
        <v>83</v>
      </c>
      <c r="BK326" s="187">
        <f>ROUND(I326*H326,2)</f>
        <v>0</v>
      </c>
      <c r="BL326" s="20" t="s">
        <v>157</v>
      </c>
      <c r="BM326" s="186" t="s">
        <v>1014</v>
      </c>
    </row>
    <row r="327" spans="1:65" s="2" customFormat="1" ht="28.8">
      <c r="A327" s="38"/>
      <c r="B327" s="39"/>
      <c r="C327" s="40"/>
      <c r="D327" s="188" t="s">
        <v>159</v>
      </c>
      <c r="E327" s="40"/>
      <c r="F327" s="189" t="s">
        <v>1015</v>
      </c>
      <c r="G327" s="40"/>
      <c r="H327" s="40"/>
      <c r="I327" s="190"/>
      <c r="J327" s="40"/>
      <c r="K327" s="40"/>
      <c r="L327" s="43"/>
      <c r="M327" s="191"/>
      <c r="N327" s="192"/>
      <c r="O327" s="68"/>
      <c r="P327" s="68"/>
      <c r="Q327" s="68"/>
      <c r="R327" s="68"/>
      <c r="S327" s="68"/>
      <c r="T327" s="69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20" t="s">
        <v>159</v>
      </c>
      <c r="AU327" s="20" t="s">
        <v>85</v>
      </c>
    </row>
    <row r="328" spans="1:65" s="2" customFormat="1" ht="16.5" customHeight="1">
      <c r="A328" s="38"/>
      <c r="B328" s="39"/>
      <c r="C328" s="239" t="s">
        <v>1016</v>
      </c>
      <c r="D328" s="239" t="s">
        <v>224</v>
      </c>
      <c r="E328" s="240" t="s">
        <v>1017</v>
      </c>
      <c r="F328" s="241" t="s">
        <v>1018</v>
      </c>
      <c r="G328" s="242" t="s">
        <v>262</v>
      </c>
      <c r="H328" s="243">
        <v>1</v>
      </c>
      <c r="I328" s="244"/>
      <c r="J328" s="245">
        <f>ROUND(I328*H328,2)</f>
        <v>0</v>
      </c>
      <c r="K328" s="241" t="s">
        <v>31</v>
      </c>
      <c r="L328" s="246"/>
      <c r="M328" s="247" t="s">
        <v>31</v>
      </c>
      <c r="N328" s="248" t="s">
        <v>47</v>
      </c>
      <c r="O328" s="68"/>
      <c r="P328" s="184">
        <f>O328*H328</f>
        <v>0</v>
      </c>
      <c r="Q328" s="184">
        <v>2.661</v>
      </c>
      <c r="R328" s="184">
        <f>Q328*H328</f>
        <v>2.661</v>
      </c>
      <c r="S328" s="184">
        <v>0</v>
      </c>
      <c r="T328" s="185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186" t="s">
        <v>189</v>
      </c>
      <c r="AT328" s="186" t="s">
        <v>224</v>
      </c>
      <c r="AU328" s="186" t="s">
        <v>85</v>
      </c>
      <c r="AY328" s="20" t="s">
        <v>152</v>
      </c>
      <c r="BE328" s="187">
        <f>IF(N328="základní",J328,0)</f>
        <v>0</v>
      </c>
      <c r="BF328" s="187">
        <f>IF(N328="snížená",J328,0)</f>
        <v>0</v>
      </c>
      <c r="BG328" s="187">
        <f>IF(N328="zákl. přenesená",J328,0)</f>
        <v>0</v>
      </c>
      <c r="BH328" s="187">
        <f>IF(N328="sníž. přenesená",J328,0)</f>
        <v>0</v>
      </c>
      <c r="BI328" s="187">
        <f>IF(N328="nulová",J328,0)</f>
        <v>0</v>
      </c>
      <c r="BJ328" s="20" t="s">
        <v>83</v>
      </c>
      <c r="BK328" s="187">
        <f>ROUND(I328*H328,2)</f>
        <v>0</v>
      </c>
      <c r="BL328" s="20" t="s">
        <v>157</v>
      </c>
      <c r="BM328" s="186" t="s">
        <v>1019</v>
      </c>
    </row>
    <row r="329" spans="1:65" s="2" customFormat="1" ht="38.4">
      <c r="A329" s="38"/>
      <c r="B329" s="39"/>
      <c r="C329" s="40"/>
      <c r="D329" s="188" t="s">
        <v>159</v>
      </c>
      <c r="E329" s="40"/>
      <c r="F329" s="189" t="s">
        <v>1020</v>
      </c>
      <c r="G329" s="40"/>
      <c r="H329" s="40"/>
      <c r="I329" s="190"/>
      <c r="J329" s="40"/>
      <c r="K329" s="40"/>
      <c r="L329" s="43"/>
      <c r="M329" s="191"/>
      <c r="N329" s="192"/>
      <c r="O329" s="68"/>
      <c r="P329" s="68"/>
      <c r="Q329" s="68"/>
      <c r="R329" s="68"/>
      <c r="S329" s="68"/>
      <c r="T329" s="69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20" t="s">
        <v>159</v>
      </c>
      <c r="AU329" s="20" t="s">
        <v>85</v>
      </c>
    </row>
    <row r="330" spans="1:65" s="2" customFormat="1" ht="16.5" customHeight="1">
      <c r="A330" s="38"/>
      <c r="B330" s="39"/>
      <c r="C330" s="239" t="s">
        <v>1021</v>
      </c>
      <c r="D330" s="239" t="s">
        <v>224</v>
      </c>
      <c r="E330" s="240" t="s">
        <v>1022</v>
      </c>
      <c r="F330" s="241" t="s">
        <v>1023</v>
      </c>
      <c r="G330" s="242" t="s">
        <v>262</v>
      </c>
      <c r="H330" s="243">
        <v>1</v>
      </c>
      <c r="I330" s="244"/>
      <c r="J330" s="245">
        <f>ROUND(I330*H330,2)</f>
        <v>0</v>
      </c>
      <c r="K330" s="241" t="s">
        <v>31</v>
      </c>
      <c r="L330" s="246"/>
      <c r="M330" s="247" t="s">
        <v>31</v>
      </c>
      <c r="N330" s="248" t="s">
        <v>47</v>
      </c>
      <c r="O330" s="68"/>
      <c r="P330" s="184">
        <f>O330*H330</f>
        <v>0</v>
      </c>
      <c r="Q330" s="184">
        <v>2.661</v>
      </c>
      <c r="R330" s="184">
        <f>Q330*H330</f>
        <v>2.661</v>
      </c>
      <c r="S330" s="184">
        <v>0</v>
      </c>
      <c r="T330" s="185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186" t="s">
        <v>189</v>
      </c>
      <c r="AT330" s="186" t="s">
        <v>224</v>
      </c>
      <c r="AU330" s="186" t="s">
        <v>85</v>
      </c>
      <c r="AY330" s="20" t="s">
        <v>152</v>
      </c>
      <c r="BE330" s="187">
        <f>IF(N330="základní",J330,0)</f>
        <v>0</v>
      </c>
      <c r="BF330" s="187">
        <f>IF(N330="snížená",J330,0)</f>
        <v>0</v>
      </c>
      <c r="BG330" s="187">
        <f>IF(N330="zákl. přenesená",J330,0)</f>
        <v>0</v>
      </c>
      <c r="BH330" s="187">
        <f>IF(N330="sníž. přenesená",J330,0)</f>
        <v>0</v>
      </c>
      <c r="BI330" s="187">
        <f>IF(N330="nulová",J330,0)</f>
        <v>0</v>
      </c>
      <c r="BJ330" s="20" t="s">
        <v>83</v>
      </c>
      <c r="BK330" s="187">
        <f>ROUND(I330*H330,2)</f>
        <v>0</v>
      </c>
      <c r="BL330" s="20" t="s">
        <v>157</v>
      </c>
      <c r="BM330" s="186" t="s">
        <v>1024</v>
      </c>
    </row>
    <row r="331" spans="1:65" s="2" customFormat="1" ht="38.4">
      <c r="A331" s="38"/>
      <c r="B331" s="39"/>
      <c r="C331" s="40"/>
      <c r="D331" s="188" t="s">
        <v>159</v>
      </c>
      <c r="E331" s="40"/>
      <c r="F331" s="189" t="s">
        <v>1025</v>
      </c>
      <c r="G331" s="40"/>
      <c r="H331" s="40"/>
      <c r="I331" s="190"/>
      <c r="J331" s="40"/>
      <c r="K331" s="40"/>
      <c r="L331" s="43"/>
      <c r="M331" s="191"/>
      <c r="N331" s="192"/>
      <c r="O331" s="68"/>
      <c r="P331" s="68"/>
      <c r="Q331" s="68"/>
      <c r="R331" s="68"/>
      <c r="S331" s="68"/>
      <c r="T331" s="69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20" t="s">
        <v>159</v>
      </c>
      <c r="AU331" s="20" t="s">
        <v>85</v>
      </c>
    </row>
    <row r="332" spans="1:65" s="2" customFormat="1" ht="16.5" customHeight="1">
      <c r="A332" s="38"/>
      <c r="B332" s="39"/>
      <c r="C332" s="239" t="s">
        <v>1026</v>
      </c>
      <c r="D332" s="239" t="s">
        <v>224</v>
      </c>
      <c r="E332" s="240" t="s">
        <v>1027</v>
      </c>
      <c r="F332" s="241" t="s">
        <v>1028</v>
      </c>
      <c r="G332" s="242" t="s">
        <v>262</v>
      </c>
      <c r="H332" s="243">
        <v>1</v>
      </c>
      <c r="I332" s="244"/>
      <c r="J332" s="245">
        <f>ROUND(I332*H332,2)</f>
        <v>0</v>
      </c>
      <c r="K332" s="241" t="s">
        <v>31</v>
      </c>
      <c r="L332" s="246"/>
      <c r="M332" s="247" t="s">
        <v>31</v>
      </c>
      <c r="N332" s="248" t="s">
        <v>47</v>
      </c>
      <c r="O332" s="68"/>
      <c r="P332" s="184">
        <f>O332*H332</f>
        <v>0</v>
      </c>
      <c r="Q332" s="184">
        <v>2.661</v>
      </c>
      <c r="R332" s="184">
        <f>Q332*H332</f>
        <v>2.661</v>
      </c>
      <c r="S332" s="184">
        <v>0</v>
      </c>
      <c r="T332" s="185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186" t="s">
        <v>189</v>
      </c>
      <c r="AT332" s="186" t="s">
        <v>224</v>
      </c>
      <c r="AU332" s="186" t="s">
        <v>85</v>
      </c>
      <c r="AY332" s="20" t="s">
        <v>152</v>
      </c>
      <c r="BE332" s="187">
        <f>IF(N332="základní",J332,0)</f>
        <v>0</v>
      </c>
      <c r="BF332" s="187">
        <f>IF(N332="snížená",J332,0)</f>
        <v>0</v>
      </c>
      <c r="BG332" s="187">
        <f>IF(N332="zákl. přenesená",J332,0)</f>
        <v>0</v>
      </c>
      <c r="BH332" s="187">
        <f>IF(N332="sníž. přenesená",J332,0)</f>
        <v>0</v>
      </c>
      <c r="BI332" s="187">
        <f>IF(N332="nulová",J332,0)</f>
        <v>0</v>
      </c>
      <c r="BJ332" s="20" t="s">
        <v>83</v>
      </c>
      <c r="BK332" s="187">
        <f>ROUND(I332*H332,2)</f>
        <v>0</v>
      </c>
      <c r="BL332" s="20" t="s">
        <v>157</v>
      </c>
      <c r="BM332" s="186" t="s">
        <v>1029</v>
      </c>
    </row>
    <row r="333" spans="1:65" s="2" customFormat="1" ht="28.8">
      <c r="A333" s="38"/>
      <c r="B333" s="39"/>
      <c r="C333" s="40"/>
      <c r="D333" s="188" t="s">
        <v>159</v>
      </c>
      <c r="E333" s="40"/>
      <c r="F333" s="189" t="s">
        <v>1030</v>
      </c>
      <c r="G333" s="40"/>
      <c r="H333" s="40"/>
      <c r="I333" s="190"/>
      <c r="J333" s="40"/>
      <c r="K333" s="40"/>
      <c r="L333" s="43"/>
      <c r="M333" s="191"/>
      <c r="N333" s="192"/>
      <c r="O333" s="68"/>
      <c r="P333" s="68"/>
      <c r="Q333" s="68"/>
      <c r="R333" s="68"/>
      <c r="S333" s="68"/>
      <c r="T333" s="69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20" t="s">
        <v>159</v>
      </c>
      <c r="AU333" s="20" t="s">
        <v>85</v>
      </c>
    </row>
    <row r="334" spans="1:65" s="2" customFormat="1" ht="16.5" customHeight="1">
      <c r="A334" s="38"/>
      <c r="B334" s="39"/>
      <c r="C334" s="239" t="s">
        <v>1031</v>
      </c>
      <c r="D334" s="239" t="s">
        <v>224</v>
      </c>
      <c r="E334" s="240" t="s">
        <v>1032</v>
      </c>
      <c r="F334" s="241" t="s">
        <v>1033</v>
      </c>
      <c r="G334" s="242" t="s">
        <v>1009</v>
      </c>
      <c r="H334" s="243">
        <v>4</v>
      </c>
      <c r="I334" s="244"/>
      <c r="J334" s="245">
        <f>ROUND(I334*H334,2)</f>
        <v>0</v>
      </c>
      <c r="K334" s="241" t="s">
        <v>31</v>
      </c>
      <c r="L334" s="246"/>
      <c r="M334" s="247" t="s">
        <v>31</v>
      </c>
      <c r="N334" s="248" t="s">
        <v>47</v>
      </c>
      <c r="O334" s="68"/>
      <c r="P334" s="184">
        <f>O334*H334</f>
        <v>0</v>
      </c>
      <c r="Q334" s="184">
        <v>2E-3</v>
      </c>
      <c r="R334" s="184">
        <f>Q334*H334</f>
        <v>8.0000000000000002E-3</v>
      </c>
      <c r="S334" s="184">
        <v>0</v>
      </c>
      <c r="T334" s="185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186" t="s">
        <v>189</v>
      </c>
      <c r="AT334" s="186" t="s">
        <v>224</v>
      </c>
      <c r="AU334" s="186" t="s">
        <v>85</v>
      </c>
      <c r="AY334" s="20" t="s">
        <v>152</v>
      </c>
      <c r="BE334" s="187">
        <f>IF(N334="základní",J334,0)</f>
        <v>0</v>
      </c>
      <c r="BF334" s="187">
        <f>IF(N334="snížená",J334,0)</f>
        <v>0</v>
      </c>
      <c r="BG334" s="187">
        <f>IF(N334="zákl. přenesená",J334,0)</f>
        <v>0</v>
      </c>
      <c r="BH334" s="187">
        <f>IF(N334="sníž. přenesená",J334,0)</f>
        <v>0</v>
      </c>
      <c r="BI334" s="187">
        <f>IF(N334="nulová",J334,0)</f>
        <v>0</v>
      </c>
      <c r="BJ334" s="20" t="s">
        <v>83</v>
      </c>
      <c r="BK334" s="187">
        <f>ROUND(I334*H334,2)</f>
        <v>0</v>
      </c>
      <c r="BL334" s="20" t="s">
        <v>157</v>
      </c>
      <c r="BM334" s="186" t="s">
        <v>1034</v>
      </c>
    </row>
    <row r="335" spans="1:65" s="2" customFormat="1" ht="16.5" customHeight="1">
      <c r="A335" s="38"/>
      <c r="B335" s="39"/>
      <c r="C335" s="175" t="s">
        <v>1035</v>
      </c>
      <c r="D335" s="175" t="s">
        <v>153</v>
      </c>
      <c r="E335" s="176" t="s">
        <v>1036</v>
      </c>
      <c r="F335" s="177" t="s">
        <v>1037</v>
      </c>
      <c r="G335" s="178" t="s">
        <v>1009</v>
      </c>
      <c r="H335" s="179">
        <v>4</v>
      </c>
      <c r="I335" s="180"/>
      <c r="J335" s="181">
        <f>ROUND(I335*H335,2)</f>
        <v>0</v>
      </c>
      <c r="K335" s="177" t="s">
        <v>31</v>
      </c>
      <c r="L335" s="43"/>
      <c r="M335" s="182" t="s">
        <v>31</v>
      </c>
      <c r="N335" s="183" t="s">
        <v>47</v>
      </c>
      <c r="O335" s="68"/>
      <c r="P335" s="184">
        <f>O335*H335</f>
        <v>0</v>
      </c>
      <c r="Q335" s="184">
        <v>3.9269999999999999E-2</v>
      </c>
      <c r="R335" s="184">
        <f>Q335*H335</f>
        <v>0.15708</v>
      </c>
      <c r="S335" s="184">
        <v>0</v>
      </c>
      <c r="T335" s="185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186" t="s">
        <v>157</v>
      </c>
      <c r="AT335" s="186" t="s">
        <v>153</v>
      </c>
      <c r="AU335" s="186" t="s">
        <v>85</v>
      </c>
      <c r="AY335" s="20" t="s">
        <v>152</v>
      </c>
      <c r="BE335" s="187">
        <f>IF(N335="základní",J335,0)</f>
        <v>0</v>
      </c>
      <c r="BF335" s="187">
        <f>IF(N335="snížená",J335,0)</f>
        <v>0</v>
      </c>
      <c r="BG335" s="187">
        <f>IF(N335="zákl. přenesená",J335,0)</f>
        <v>0</v>
      </c>
      <c r="BH335" s="187">
        <f>IF(N335="sníž. přenesená",J335,0)</f>
        <v>0</v>
      </c>
      <c r="BI335" s="187">
        <f>IF(N335="nulová",J335,0)</f>
        <v>0</v>
      </c>
      <c r="BJ335" s="20" t="s">
        <v>83</v>
      </c>
      <c r="BK335" s="187">
        <f>ROUND(I335*H335,2)</f>
        <v>0</v>
      </c>
      <c r="BL335" s="20" t="s">
        <v>157</v>
      </c>
      <c r="BM335" s="186" t="s">
        <v>1038</v>
      </c>
    </row>
    <row r="336" spans="1:65" s="2" customFormat="1" ht="16.5" customHeight="1">
      <c r="A336" s="38"/>
      <c r="B336" s="39"/>
      <c r="C336" s="239" t="s">
        <v>1039</v>
      </c>
      <c r="D336" s="239" t="s">
        <v>224</v>
      </c>
      <c r="E336" s="240" t="s">
        <v>1040</v>
      </c>
      <c r="F336" s="241" t="s">
        <v>1041</v>
      </c>
      <c r="G336" s="242" t="s">
        <v>262</v>
      </c>
      <c r="H336" s="243">
        <v>4</v>
      </c>
      <c r="I336" s="244"/>
      <c r="J336" s="245">
        <f>ROUND(I336*H336,2)</f>
        <v>0</v>
      </c>
      <c r="K336" s="241" t="s">
        <v>31</v>
      </c>
      <c r="L336" s="246"/>
      <c r="M336" s="247" t="s">
        <v>31</v>
      </c>
      <c r="N336" s="248" t="s">
        <v>47</v>
      </c>
      <c r="O336" s="68"/>
      <c r="P336" s="184">
        <f>O336*H336</f>
        <v>0</v>
      </c>
      <c r="Q336" s="184">
        <v>0.52100000000000002</v>
      </c>
      <c r="R336" s="184">
        <f>Q336*H336</f>
        <v>2.0840000000000001</v>
      </c>
      <c r="S336" s="184">
        <v>0</v>
      </c>
      <c r="T336" s="185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186" t="s">
        <v>189</v>
      </c>
      <c r="AT336" s="186" t="s">
        <v>224</v>
      </c>
      <c r="AU336" s="186" t="s">
        <v>85</v>
      </c>
      <c r="AY336" s="20" t="s">
        <v>152</v>
      </c>
      <c r="BE336" s="187">
        <f>IF(N336="základní",J336,0)</f>
        <v>0</v>
      </c>
      <c r="BF336" s="187">
        <f>IF(N336="snížená",J336,0)</f>
        <v>0</v>
      </c>
      <c r="BG336" s="187">
        <f>IF(N336="zákl. přenesená",J336,0)</f>
        <v>0</v>
      </c>
      <c r="BH336" s="187">
        <f>IF(N336="sníž. přenesená",J336,0)</f>
        <v>0</v>
      </c>
      <c r="BI336" s="187">
        <f>IF(N336="nulová",J336,0)</f>
        <v>0</v>
      </c>
      <c r="BJ336" s="20" t="s">
        <v>83</v>
      </c>
      <c r="BK336" s="187">
        <f>ROUND(I336*H336,2)</f>
        <v>0</v>
      </c>
      <c r="BL336" s="20" t="s">
        <v>157</v>
      </c>
      <c r="BM336" s="186" t="s">
        <v>1042</v>
      </c>
    </row>
    <row r="337" spans="1:65" s="14" customFormat="1" ht="10.199999999999999">
      <c r="B337" s="217"/>
      <c r="C337" s="218"/>
      <c r="D337" s="188" t="s">
        <v>210</v>
      </c>
      <c r="E337" s="219" t="s">
        <v>31</v>
      </c>
      <c r="F337" s="220" t="s">
        <v>1043</v>
      </c>
      <c r="G337" s="218"/>
      <c r="H337" s="221">
        <v>4</v>
      </c>
      <c r="I337" s="222"/>
      <c r="J337" s="218"/>
      <c r="K337" s="218"/>
      <c r="L337" s="223"/>
      <c r="M337" s="224"/>
      <c r="N337" s="225"/>
      <c r="O337" s="225"/>
      <c r="P337" s="225"/>
      <c r="Q337" s="225"/>
      <c r="R337" s="225"/>
      <c r="S337" s="225"/>
      <c r="T337" s="226"/>
      <c r="AT337" s="227" t="s">
        <v>210</v>
      </c>
      <c r="AU337" s="227" t="s">
        <v>85</v>
      </c>
      <c r="AV337" s="14" t="s">
        <v>85</v>
      </c>
      <c r="AW337" s="14" t="s">
        <v>38</v>
      </c>
      <c r="AX337" s="14" t="s">
        <v>83</v>
      </c>
      <c r="AY337" s="227" t="s">
        <v>152</v>
      </c>
    </row>
    <row r="338" spans="1:65" s="2" customFormat="1" ht="21.75" customHeight="1">
      <c r="A338" s="38"/>
      <c r="B338" s="39"/>
      <c r="C338" s="175" t="s">
        <v>1044</v>
      </c>
      <c r="D338" s="175" t="s">
        <v>153</v>
      </c>
      <c r="E338" s="176" t="s">
        <v>1045</v>
      </c>
      <c r="F338" s="177" t="s">
        <v>1046</v>
      </c>
      <c r="G338" s="178" t="s">
        <v>700</v>
      </c>
      <c r="H338" s="179">
        <v>2.2080000000000002</v>
      </c>
      <c r="I338" s="180"/>
      <c r="J338" s="181">
        <f>ROUND(I338*H338,2)</f>
        <v>0</v>
      </c>
      <c r="K338" s="177" t="s">
        <v>31</v>
      </c>
      <c r="L338" s="43"/>
      <c r="M338" s="182" t="s">
        <v>31</v>
      </c>
      <c r="N338" s="183" t="s">
        <v>47</v>
      </c>
      <c r="O338" s="68"/>
      <c r="P338" s="184">
        <f>O338*H338</f>
        <v>0</v>
      </c>
      <c r="Q338" s="184">
        <v>2.32E-3</v>
      </c>
      <c r="R338" s="184">
        <f>Q338*H338</f>
        <v>5.1225600000000008E-3</v>
      </c>
      <c r="S338" s="184">
        <v>0</v>
      </c>
      <c r="T338" s="185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186" t="s">
        <v>157</v>
      </c>
      <c r="AT338" s="186" t="s">
        <v>153</v>
      </c>
      <c r="AU338" s="186" t="s">
        <v>85</v>
      </c>
      <c r="AY338" s="20" t="s">
        <v>152</v>
      </c>
      <c r="BE338" s="187">
        <f>IF(N338="základní",J338,0)</f>
        <v>0</v>
      </c>
      <c r="BF338" s="187">
        <f>IF(N338="snížená",J338,0)</f>
        <v>0</v>
      </c>
      <c r="BG338" s="187">
        <f>IF(N338="zákl. přenesená",J338,0)</f>
        <v>0</v>
      </c>
      <c r="BH338" s="187">
        <f>IF(N338="sníž. přenesená",J338,0)</f>
        <v>0</v>
      </c>
      <c r="BI338" s="187">
        <f>IF(N338="nulová",J338,0)</f>
        <v>0</v>
      </c>
      <c r="BJ338" s="20" t="s">
        <v>83</v>
      </c>
      <c r="BK338" s="187">
        <f>ROUND(I338*H338,2)</f>
        <v>0</v>
      </c>
      <c r="BL338" s="20" t="s">
        <v>157</v>
      </c>
      <c r="BM338" s="186" t="s">
        <v>1047</v>
      </c>
    </row>
    <row r="339" spans="1:65" s="14" customFormat="1" ht="10.199999999999999">
      <c r="B339" s="217"/>
      <c r="C339" s="218"/>
      <c r="D339" s="188" t="s">
        <v>210</v>
      </c>
      <c r="E339" s="219" t="s">
        <v>31</v>
      </c>
      <c r="F339" s="220" t="s">
        <v>1048</v>
      </c>
      <c r="G339" s="218"/>
      <c r="H339" s="221">
        <v>2.2080000000000002</v>
      </c>
      <c r="I339" s="222"/>
      <c r="J339" s="218"/>
      <c r="K339" s="218"/>
      <c r="L339" s="223"/>
      <c r="M339" s="224"/>
      <c r="N339" s="225"/>
      <c r="O339" s="225"/>
      <c r="P339" s="225"/>
      <c r="Q339" s="225"/>
      <c r="R339" s="225"/>
      <c r="S339" s="225"/>
      <c r="T339" s="226"/>
      <c r="AT339" s="227" t="s">
        <v>210</v>
      </c>
      <c r="AU339" s="227" t="s">
        <v>85</v>
      </c>
      <c r="AV339" s="14" t="s">
        <v>85</v>
      </c>
      <c r="AW339" s="14" t="s">
        <v>38</v>
      </c>
      <c r="AX339" s="14" t="s">
        <v>83</v>
      </c>
      <c r="AY339" s="227" t="s">
        <v>152</v>
      </c>
    </row>
    <row r="340" spans="1:65" s="2" customFormat="1" ht="21.75" customHeight="1">
      <c r="A340" s="38"/>
      <c r="B340" s="39"/>
      <c r="C340" s="175" t="s">
        <v>1049</v>
      </c>
      <c r="D340" s="175" t="s">
        <v>153</v>
      </c>
      <c r="E340" s="176" t="s">
        <v>1050</v>
      </c>
      <c r="F340" s="177" t="s">
        <v>1051</v>
      </c>
      <c r="G340" s="178" t="s">
        <v>700</v>
      </c>
      <c r="H340" s="179">
        <v>15.45</v>
      </c>
      <c r="I340" s="180"/>
      <c r="J340" s="181">
        <f>ROUND(I340*H340,2)</f>
        <v>0</v>
      </c>
      <c r="K340" s="177" t="s">
        <v>31</v>
      </c>
      <c r="L340" s="43"/>
      <c r="M340" s="182" t="s">
        <v>31</v>
      </c>
      <c r="N340" s="183" t="s">
        <v>47</v>
      </c>
      <c r="O340" s="68"/>
      <c r="P340" s="184">
        <f>O340*H340</f>
        <v>0</v>
      </c>
      <c r="Q340" s="184">
        <v>4.6499999999999996E-3</v>
      </c>
      <c r="R340" s="184">
        <f>Q340*H340</f>
        <v>7.184249999999999E-2</v>
      </c>
      <c r="S340" s="184">
        <v>0</v>
      </c>
      <c r="T340" s="185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186" t="s">
        <v>157</v>
      </c>
      <c r="AT340" s="186" t="s">
        <v>153</v>
      </c>
      <c r="AU340" s="186" t="s">
        <v>85</v>
      </c>
      <c r="AY340" s="20" t="s">
        <v>152</v>
      </c>
      <c r="BE340" s="187">
        <f>IF(N340="základní",J340,0)</f>
        <v>0</v>
      </c>
      <c r="BF340" s="187">
        <f>IF(N340="snížená",J340,0)</f>
        <v>0</v>
      </c>
      <c r="BG340" s="187">
        <f>IF(N340="zákl. přenesená",J340,0)</f>
        <v>0</v>
      </c>
      <c r="BH340" s="187">
        <f>IF(N340="sníž. přenesená",J340,0)</f>
        <v>0</v>
      </c>
      <c r="BI340" s="187">
        <f>IF(N340="nulová",J340,0)</f>
        <v>0</v>
      </c>
      <c r="BJ340" s="20" t="s">
        <v>83</v>
      </c>
      <c r="BK340" s="187">
        <f>ROUND(I340*H340,2)</f>
        <v>0</v>
      </c>
      <c r="BL340" s="20" t="s">
        <v>157</v>
      </c>
      <c r="BM340" s="186" t="s">
        <v>1052</v>
      </c>
    </row>
    <row r="341" spans="1:65" s="14" customFormat="1" ht="10.199999999999999">
      <c r="B341" s="217"/>
      <c r="C341" s="218"/>
      <c r="D341" s="188" t="s">
        <v>210</v>
      </c>
      <c r="E341" s="219" t="s">
        <v>31</v>
      </c>
      <c r="F341" s="220" t="s">
        <v>1053</v>
      </c>
      <c r="G341" s="218"/>
      <c r="H341" s="221">
        <v>15.45</v>
      </c>
      <c r="I341" s="222"/>
      <c r="J341" s="218"/>
      <c r="K341" s="218"/>
      <c r="L341" s="223"/>
      <c r="M341" s="224"/>
      <c r="N341" s="225"/>
      <c r="O341" s="225"/>
      <c r="P341" s="225"/>
      <c r="Q341" s="225"/>
      <c r="R341" s="225"/>
      <c r="S341" s="225"/>
      <c r="T341" s="226"/>
      <c r="AT341" s="227" t="s">
        <v>210</v>
      </c>
      <c r="AU341" s="227" t="s">
        <v>85</v>
      </c>
      <c r="AV341" s="14" t="s">
        <v>85</v>
      </c>
      <c r="AW341" s="14" t="s">
        <v>38</v>
      </c>
      <c r="AX341" s="14" t="s">
        <v>83</v>
      </c>
      <c r="AY341" s="227" t="s">
        <v>152</v>
      </c>
    </row>
    <row r="342" spans="1:65" s="2" customFormat="1" ht="16.5" customHeight="1">
      <c r="A342" s="38"/>
      <c r="B342" s="39"/>
      <c r="C342" s="175" t="s">
        <v>1054</v>
      </c>
      <c r="D342" s="175" t="s">
        <v>153</v>
      </c>
      <c r="E342" s="176" t="s">
        <v>1055</v>
      </c>
      <c r="F342" s="177" t="s">
        <v>1056</v>
      </c>
      <c r="G342" s="178" t="s">
        <v>700</v>
      </c>
      <c r="H342" s="179">
        <v>2.262</v>
      </c>
      <c r="I342" s="180"/>
      <c r="J342" s="181">
        <f>ROUND(I342*H342,2)</f>
        <v>0</v>
      </c>
      <c r="K342" s="177" t="s">
        <v>31</v>
      </c>
      <c r="L342" s="43"/>
      <c r="M342" s="182" t="s">
        <v>31</v>
      </c>
      <c r="N342" s="183" t="s">
        <v>47</v>
      </c>
      <c r="O342" s="68"/>
      <c r="P342" s="184">
        <f>O342*H342</f>
        <v>0</v>
      </c>
      <c r="Q342" s="184">
        <v>5.8100000000000001E-3</v>
      </c>
      <c r="R342" s="184">
        <f>Q342*H342</f>
        <v>1.314222E-2</v>
      </c>
      <c r="S342" s="184">
        <v>0</v>
      </c>
      <c r="T342" s="185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186" t="s">
        <v>157</v>
      </c>
      <c r="AT342" s="186" t="s">
        <v>153</v>
      </c>
      <c r="AU342" s="186" t="s">
        <v>85</v>
      </c>
      <c r="AY342" s="20" t="s">
        <v>152</v>
      </c>
      <c r="BE342" s="187">
        <f>IF(N342="základní",J342,0)</f>
        <v>0</v>
      </c>
      <c r="BF342" s="187">
        <f>IF(N342="snížená",J342,0)</f>
        <v>0</v>
      </c>
      <c r="BG342" s="187">
        <f>IF(N342="zákl. přenesená",J342,0)</f>
        <v>0</v>
      </c>
      <c r="BH342" s="187">
        <f>IF(N342="sníž. přenesená",J342,0)</f>
        <v>0</v>
      </c>
      <c r="BI342" s="187">
        <f>IF(N342="nulová",J342,0)</f>
        <v>0</v>
      </c>
      <c r="BJ342" s="20" t="s">
        <v>83</v>
      </c>
      <c r="BK342" s="187">
        <f>ROUND(I342*H342,2)</f>
        <v>0</v>
      </c>
      <c r="BL342" s="20" t="s">
        <v>157</v>
      </c>
      <c r="BM342" s="186" t="s">
        <v>1057</v>
      </c>
    </row>
    <row r="343" spans="1:65" s="14" customFormat="1" ht="10.199999999999999">
      <c r="B343" s="217"/>
      <c r="C343" s="218"/>
      <c r="D343" s="188" t="s">
        <v>210</v>
      </c>
      <c r="E343" s="219" t="s">
        <v>31</v>
      </c>
      <c r="F343" s="220" t="s">
        <v>1058</v>
      </c>
      <c r="G343" s="218"/>
      <c r="H343" s="221">
        <v>2.262</v>
      </c>
      <c r="I343" s="222"/>
      <c r="J343" s="218"/>
      <c r="K343" s="218"/>
      <c r="L343" s="223"/>
      <c r="M343" s="224"/>
      <c r="N343" s="225"/>
      <c r="O343" s="225"/>
      <c r="P343" s="225"/>
      <c r="Q343" s="225"/>
      <c r="R343" s="225"/>
      <c r="S343" s="225"/>
      <c r="T343" s="226"/>
      <c r="AT343" s="227" t="s">
        <v>210</v>
      </c>
      <c r="AU343" s="227" t="s">
        <v>85</v>
      </c>
      <c r="AV343" s="14" t="s">
        <v>85</v>
      </c>
      <c r="AW343" s="14" t="s">
        <v>38</v>
      </c>
      <c r="AX343" s="14" t="s">
        <v>83</v>
      </c>
      <c r="AY343" s="227" t="s">
        <v>152</v>
      </c>
    </row>
    <row r="344" spans="1:65" s="2" customFormat="1" ht="16.5" customHeight="1">
      <c r="A344" s="38"/>
      <c r="B344" s="39"/>
      <c r="C344" s="175" t="s">
        <v>1059</v>
      </c>
      <c r="D344" s="175" t="s">
        <v>153</v>
      </c>
      <c r="E344" s="176" t="s">
        <v>1060</v>
      </c>
      <c r="F344" s="177" t="s">
        <v>1061</v>
      </c>
      <c r="G344" s="178" t="s">
        <v>700</v>
      </c>
      <c r="H344" s="179">
        <v>1.377</v>
      </c>
      <c r="I344" s="180"/>
      <c r="J344" s="181">
        <f>ROUND(I344*H344,2)</f>
        <v>0</v>
      </c>
      <c r="K344" s="177" t="s">
        <v>31</v>
      </c>
      <c r="L344" s="43"/>
      <c r="M344" s="182" t="s">
        <v>31</v>
      </c>
      <c r="N344" s="183" t="s">
        <v>47</v>
      </c>
      <c r="O344" s="68"/>
      <c r="P344" s="184">
        <f>O344*H344</f>
        <v>0</v>
      </c>
      <c r="Q344" s="184">
        <v>3.96E-3</v>
      </c>
      <c r="R344" s="184">
        <f>Q344*H344</f>
        <v>5.45292E-3</v>
      </c>
      <c r="S344" s="184">
        <v>0</v>
      </c>
      <c r="T344" s="185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186" t="s">
        <v>157</v>
      </c>
      <c r="AT344" s="186" t="s">
        <v>153</v>
      </c>
      <c r="AU344" s="186" t="s">
        <v>85</v>
      </c>
      <c r="AY344" s="20" t="s">
        <v>152</v>
      </c>
      <c r="BE344" s="187">
        <f>IF(N344="základní",J344,0)</f>
        <v>0</v>
      </c>
      <c r="BF344" s="187">
        <f>IF(N344="snížená",J344,0)</f>
        <v>0</v>
      </c>
      <c r="BG344" s="187">
        <f>IF(N344="zákl. přenesená",J344,0)</f>
        <v>0</v>
      </c>
      <c r="BH344" s="187">
        <f>IF(N344="sníž. přenesená",J344,0)</f>
        <v>0</v>
      </c>
      <c r="BI344" s="187">
        <f>IF(N344="nulová",J344,0)</f>
        <v>0</v>
      </c>
      <c r="BJ344" s="20" t="s">
        <v>83</v>
      </c>
      <c r="BK344" s="187">
        <f>ROUND(I344*H344,2)</f>
        <v>0</v>
      </c>
      <c r="BL344" s="20" t="s">
        <v>157</v>
      </c>
      <c r="BM344" s="186" t="s">
        <v>1062</v>
      </c>
    </row>
    <row r="345" spans="1:65" s="14" customFormat="1" ht="10.199999999999999">
      <c r="B345" s="217"/>
      <c r="C345" s="218"/>
      <c r="D345" s="188" t="s">
        <v>210</v>
      </c>
      <c r="E345" s="219" t="s">
        <v>31</v>
      </c>
      <c r="F345" s="220" t="s">
        <v>1063</v>
      </c>
      <c r="G345" s="218"/>
      <c r="H345" s="221">
        <v>1.377</v>
      </c>
      <c r="I345" s="222"/>
      <c r="J345" s="218"/>
      <c r="K345" s="218"/>
      <c r="L345" s="223"/>
      <c r="M345" s="224"/>
      <c r="N345" s="225"/>
      <c r="O345" s="225"/>
      <c r="P345" s="225"/>
      <c r="Q345" s="225"/>
      <c r="R345" s="225"/>
      <c r="S345" s="225"/>
      <c r="T345" s="226"/>
      <c r="AT345" s="227" t="s">
        <v>210</v>
      </c>
      <c r="AU345" s="227" t="s">
        <v>85</v>
      </c>
      <c r="AV345" s="14" t="s">
        <v>85</v>
      </c>
      <c r="AW345" s="14" t="s">
        <v>38</v>
      </c>
      <c r="AX345" s="14" t="s">
        <v>83</v>
      </c>
      <c r="AY345" s="227" t="s">
        <v>152</v>
      </c>
    </row>
    <row r="346" spans="1:65" s="2" customFormat="1" ht="16.5" customHeight="1">
      <c r="A346" s="38"/>
      <c r="B346" s="39"/>
      <c r="C346" s="175" t="s">
        <v>410</v>
      </c>
      <c r="D346" s="175" t="s">
        <v>153</v>
      </c>
      <c r="E346" s="176" t="s">
        <v>1064</v>
      </c>
      <c r="F346" s="177" t="s">
        <v>1065</v>
      </c>
      <c r="G346" s="178" t="s">
        <v>360</v>
      </c>
      <c r="H346" s="179">
        <v>7.0999999999999994E-2</v>
      </c>
      <c r="I346" s="180"/>
      <c r="J346" s="181">
        <f>ROUND(I346*H346,2)</f>
        <v>0</v>
      </c>
      <c r="K346" s="177" t="s">
        <v>31</v>
      </c>
      <c r="L346" s="43"/>
      <c r="M346" s="182" t="s">
        <v>31</v>
      </c>
      <c r="N346" s="183" t="s">
        <v>47</v>
      </c>
      <c r="O346" s="68"/>
      <c r="P346" s="184">
        <f>O346*H346</f>
        <v>0</v>
      </c>
      <c r="Q346" s="184">
        <v>1.0423199999999999</v>
      </c>
      <c r="R346" s="184">
        <f>Q346*H346</f>
        <v>7.4004719999999982E-2</v>
      </c>
      <c r="S346" s="184">
        <v>0</v>
      </c>
      <c r="T346" s="185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186" t="s">
        <v>157</v>
      </c>
      <c r="AT346" s="186" t="s">
        <v>153</v>
      </c>
      <c r="AU346" s="186" t="s">
        <v>85</v>
      </c>
      <c r="AY346" s="20" t="s">
        <v>152</v>
      </c>
      <c r="BE346" s="187">
        <f>IF(N346="základní",J346,0)</f>
        <v>0</v>
      </c>
      <c r="BF346" s="187">
        <f>IF(N346="snížená",J346,0)</f>
        <v>0</v>
      </c>
      <c r="BG346" s="187">
        <f>IF(N346="zákl. přenesená",J346,0)</f>
        <v>0</v>
      </c>
      <c r="BH346" s="187">
        <f>IF(N346="sníž. přenesená",J346,0)</f>
        <v>0</v>
      </c>
      <c r="BI346" s="187">
        <f>IF(N346="nulová",J346,0)</f>
        <v>0</v>
      </c>
      <c r="BJ346" s="20" t="s">
        <v>83</v>
      </c>
      <c r="BK346" s="187">
        <f>ROUND(I346*H346,2)</f>
        <v>0</v>
      </c>
      <c r="BL346" s="20" t="s">
        <v>157</v>
      </c>
      <c r="BM346" s="186" t="s">
        <v>1066</v>
      </c>
    </row>
    <row r="347" spans="1:65" s="14" customFormat="1" ht="10.199999999999999">
      <c r="B347" s="217"/>
      <c r="C347" s="218"/>
      <c r="D347" s="188" t="s">
        <v>210</v>
      </c>
      <c r="E347" s="219" t="s">
        <v>31</v>
      </c>
      <c r="F347" s="220" t="s">
        <v>1067</v>
      </c>
      <c r="G347" s="218"/>
      <c r="H347" s="221">
        <v>7.0999999999999994E-2</v>
      </c>
      <c r="I347" s="222"/>
      <c r="J347" s="218"/>
      <c r="K347" s="218"/>
      <c r="L347" s="223"/>
      <c r="M347" s="224"/>
      <c r="N347" s="225"/>
      <c r="O347" s="225"/>
      <c r="P347" s="225"/>
      <c r="Q347" s="225"/>
      <c r="R347" s="225"/>
      <c r="S347" s="225"/>
      <c r="T347" s="226"/>
      <c r="AT347" s="227" t="s">
        <v>210</v>
      </c>
      <c r="AU347" s="227" t="s">
        <v>85</v>
      </c>
      <c r="AV347" s="14" t="s">
        <v>85</v>
      </c>
      <c r="AW347" s="14" t="s">
        <v>38</v>
      </c>
      <c r="AX347" s="14" t="s">
        <v>83</v>
      </c>
      <c r="AY347" s="227" t="s">
        <v>152</v>
      </c>
    </row>
    <row r="348" spans="1:65" s="2" customFormat="1" ht="24.15" customHeight="1">
      <c r="A348" s="38"/>
      <c r="B348" s="39"/>
      <c r="C348" s="175" t="s">
        <v>1068</v>
      </c>
      <c r="D348" s="175" t="s">
        <v>153</v>
      </c>
      <c r="E348" s="176" t="s">
        <v>1069</v>
      </c>
      <c r="F348" s="177" t="s">
        <v>1070</v>
      </c>
      <c r="G348" s="178" t="s">
        <v>262</v>
      </c>
      <c r="H348" s="179">
        <v>2</v>
      </c>
      <c r="I348" s="180"/>
      <c r="J348" s="181">
        <f>ROUND(I348*H348,2)</f>
        <v>0</v>
      </c>
      <c r="K348" s="177" t="s">
        <v>31</v>
      </c>
      <c r="L348" s="43"/>
      <c r="M348" s="182" t="s">
        <v>31</v>
      </c>
      <c r="N348" s="183" t="s">
        <v>47</v>
      </c>
      <c r="O348" s="68"/>
      <c r="P348" s="184">
        <f>O348*H348</f>
        <v>0</v>
      </c>
      <c r="Q348" s="184">
        <v>4.9050000000000003E-2</v>
      </c>
      <c r="R348" s="184">
        <f>Q348*H348</f>
        <v>9.8100000000000007E-2</v>
      </c>
      <c r="S348" s="184">
        <v>0</v>
      </c>
      <c r="T348" s="185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186" t="s">
        <v>157</v>
      </c>
      <c r="AT348" s="186" t="s">
        <v>153</v>
      </c>
      <c r="AU348" s="186" t="s">
        <v>85</v>
      </c>
      <c r="AY348" s="20" t="s">
        <v>152</v>
      </c>
      <c r="BE348" s="187">
        <f>IF(N348="základní",J348,0)</f>
        <v>0</v>
      </c>
      <c r="BF348" s="187">
        <f>IF(N348="snížená",J348,0)</f>
        <v>0</v>
      </c>
      <c r="BG348" s="187">
        <f>IF(N348="zákl. přenesená",J348,0)</f>
        <v>0</v>
      </c>
      <c r="BH348" s="187">
        <f>IF(N348="sníž. přenesená",J348,0)</f>
        <v>0</v>
      </c>
      <c r="BI348" s="187">
        <f>IF(N348="nulová",J348,0)</f>
        <v>0</v>
      </c>
      <c r="BJ348" s="20" t="s">
        <v>83</v>
      </c>
      <c r="BK348" s="187">
        <f>ROUND(I348*H348,2)</f>
        <v>0</v>
      </c>
      <c r="BL348" s="20" t="s">
        <v>157</v>
      </c>
      <c r="BM348" s="186" t="s">
        <v>1071</v>
      </c>
    </row>
    <row r="349" spans="1:65" s="14" customFormat="1" ht="10.199999999999999">
      <c r="B349" s="217"/>
      <c r="C349" s="218"/>
      <c r="D349" s="188" t="s">
        <v>210</v>
      </c>
      <c r="E349" s="219" t="s">
        <v>31</v>
      </c>
      <c r="F349" s="220" t="s">
        <v>1072</v>
      </c>
      <c r="G349" s="218"/>
      <c r="H349" s="221">
        <v>2</v>
      </c>
      <c r="I349" s="222"/>
      <c r="J349" s="218"/>
      <c r="K349" s="218"/>
      <c r="L349" s="223"/>
      <c r="M349" s="224"/>
      <c r="N349" s="225"/>
      <c r="O349" s="225"/>
      <c r="P349" s="225"/>
      <c r="Q349" s="225"/>
      <c r="R349" s="225"/>
      <c r="S349" s="225"/>
      <c r="T349" s="226"/>
      <c r="AT349" s="227" t="s">
        <v>210</v>
      </c>
      <c r="AU349" s="227" t="s">
        <v>85</v>
      </c>
      <c r="AV349" s="14" t="s">
        <v>85</v>
      </c>
      <c r="AW349" s="14" t="s">
        <v>38</v>
      </c>
      <c r="AX349" s="14" t="s">
        <v>83</v>
      </c>
      <c r="AY349" s="227" t="s">
        <v>152</v>
      </c>
    </row>
    <row r="350" spans="1:65" s="2" customFormat="1" ht="24.15" customHeight="1">
      <c r="A350" s="38"/>
      <c r="B350" s="39"/>
      <c r="C350" s="175" t="s">
        <v>1073</v>
      </c>
      <c r="D350" s="175" t="s">
        <v>153</v>
      </c>
      <c r="E350" s="176" t="s">
        <v>1074</v>
      </c>
      <c r="F350" s="177" t="s">
        <v>1075</v>
      </c>
      <c r="G350" s="178" t="s">
        <v>262</v>
      </c>
      <c r="H350" s="179">
        <v>1</v>
      </c>
      <c r="I350" s="180"/>
      <c r="J350" s="181">
        <f>ROUND(I350*H350,2)</f>
        <v>0</v>
      </c>
      <c r="K350" s="177" t="s">
        <v>31</v>
      </c>
      <c r="L350" s="43"/>
      <c r="M350" s="182" t="s">
        <v>31</v>
      </c>
      <c r="N350" s="183" t="s">
        <v>47</v>
      </c>
      <c r="O350" s="68"/>
      <c r="P350" s="184">
        <f>O350*H350</f>
        <v>0</v>
      </c>
      <c r="Q350" s="184">
        <v>3.96E-3</v>
      </c>
      <c r="R350" s="184">
        <f>Q350*H350</f>
        <v>3.96E-3</v>
      </c>
      <c r="S350" s="184">
        <v>0</v>
      </c>
      <c r="T350" s="185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186" t="s">
        <v>157</v>
      </c>
      <c r="AT350" s="186" t="s">
        <v>153</v>
      </c>
      <c r="AU350" s="186" t="s">
        <v>85</v>
      </c>
      <c r="AY350" s="20" t="s">
        <v>152</v>
      </c>
      <c r="BE350" s="187">
        <f>IF(N350="základní",J350,0)</f>
        <v>0</v>
      </c>
      <c r="BF350" s="187">
        <f>IF(N350="snížená",J350,0)</f>
        <v>0</v>
      </c>
      <c r="BG350" s="187">
        <f>IF(N350="zákl. přenesená",J350,0)</f>
        <v>0</v>
      </c>
      <c r="BH350" s="187">
        <f>IF(N350="sníž. přenesená",J350,0)</f>
        <v>0</v>
      </c>
      <c r="BI350" s="187">
        <f>IF(N350="nulová",J350,0)</f>
        <v>0</v>
      </c>
      <c r="BJ350" s="20" t="s">
        <v>83</v>
      </c>
      <c r="BK350" s="187">
        <f>ROUND(I350*H350,2)</f>
        <v>0</v>
      </c>
      <c r="BL350" s="20" t="s">
        <v>157</v>
      </c>
      <c r="BM350" s="186" t="s">
        <v>1076</v>
      </c>
    </row>
    <row r="351" spans="1:65" s="14" customFormat="1" ht="10.199999999999999">
      <c r="B351" s="217"/>
      <c r="C351" s="218"/>
      <c r="D351" s="188" t="s">
        <v>210</v>
      </c>
      <c r="E351" s="219" t="s">
        <v>31</v>
      </c>
      <c r="F351" s="220" t="s">
        <v>1077</v>
      </c>
      <c r="G351" s="218"/>
      <c r="H351" s="221">
        <v>1</v>
      </c>
      <c r="I351" s="222"/>
      <c r="J351" s="218"/>
      <c r="K351" s="218"/>
      <c r="L351" s="223"/>
      <c r="M351" s="224"/>
      <c r="N351" s="225"/>
      <c r="O351" s="225"/>
      <c r="P351" s="225"/>
      <c r="Q351" s="225"/>
      <c r="R351" s="225"/>
      <c r="S351" s="225"/>
      <c r="T351" s="226"/>
      <c r="AT351" s="227" t="s">
        <v>210</v>
      </c>
      <c r="AU351" s="227" t="s">
        <v>85</v>
      </c>
      <c r="AV351" s="14" t="s">
        <v>85</v>
      </c>
      <c r="AW351" s="14" t="s">
        <v>38</v>
      </c>
      <c r="AX351" s="14" t="s">
        <v>83</v>
      </c>
      <c r="AY351" s="227" t="s">
        <v>152</v>
      </c>
    </row>
    <row r="352" spans="1:65" s="2" customFormat="1" ht="24.15" customHeight="1">
      <c r="A352" s="38"/>
      <c r="B352" s="39"/>
      <c r="C352" s="175" t="s">
        <v>1078</v>
      </c>
      <c r="D352" s="175" t="s">
        <v>153</v>
      </c>
      <c r="E352" s="176" t="s">
        <v>1079</v>
      </c>
      <c r="F352" s="177" t="s">
        <v>1080</v>
      </c>
      <c r="G352" s="178" t="s">
        <v>262</v>
      </c>
      <c r="H352" s="179">
        <v>1</v>
      </c>
      <c r="I352" s="180"/>
      <c r="J352" s="181">
        <f>ROUND(I352*H352,2)</f>
        <v>0</v>
      </c>
      <c r="K352" s="177" t="s">
        <v>31</v>
      </c>
      <c r="L352" s="43"/>
      <c r="M352" s="182" t="s">
        <v>31</v>
      </c>
      <c r="N352" s="183" t="s">
        <v>47</v>
      </c>
      <c r="O352" s="68"/>
      <c r="P352" s="184">
        <f>O352*H352</f>
        <v>0</v>
      </c>
      <c r="Q352" s="184">
        <v>5.9800000000000001E-3</v>
      </c>
      <c r="R352" s="184">
        <f>Q352*H352</f>
        <v>5.9800000000000001E-3</v>
      </c>
      <c r="S352" s="184">
        <v>0</v>
      </c>
      <c r="T352" s="185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186" t="s">
        <v>157</v>
      </c>
      <c r="AT352" s="186" t="s">
        <v>153</v>
      </c>
      <c r="AU352" s="186" t="s">
        <v>85</v>
      </c>
      <c r="AY352" s="20" t="s">
        <v>152</v>
      </c>
      <c r="BE352" s="187">
        <f>IF(N352="základní",J352,0)</f>
        <v>0</v>
      </c>
      <c r="BF352" s="187">
        <f>IF(N352="snížená",J352,0)</f>
        <v>0</v>
      </c>
      <c r="BG352" s="187">
        <f>IF(N352="zákl. přenesená",J352,0)</f>
        <v>0</v>
      </c>
      <c r="BH352" s="187">
        <f>IF(N352="sníž. přenesená",J352,0)</f>
        <v>0</v>
      </c>
      <c r="BI352" s="187">
        <f>IF(N352="nulová",J352,0)</f>
        <v>0</v>
      </c>
      <c r="BJ352" s="20" t="s">
        <v>83</v>
      </c>
      <c r="BK352" s="187">
        <f>ROUND(I352*H352,2)</f>
        <v>0</v>
      </c>
      <c r="BL352" s="20" t="s">
        <v>157</v>
      </c>
      <c r="BM352" s="186" t="s">
        <v>1081</v>
      </c>
    </row>
    <row r="353" spans="1:65" s="14" customFormat="1" ht="10.199999999999999">
      <c r="B353" s="217"/>
      <c r="C353" s="218"/>
      <c r="D353" s="188" t="s">
        <v>210</v>
      </c>
      <c r="E353" s="219" t="s">
        <v>31</v>
      </c>
      <c r="F353" s="220" t="s">
        <v>1082</v>
      </c>
      <c r="G353" s="218"/>
      <c r="H353" s="221">
        <v>1</v>
      </c>
      <c r="I353" s="222"/>
      <c r="J353" s="218"/>
      <c r="K353" s="218"/>
      <c r="L353" s="223"/>
      <c r="M353" s="224"/>
      <c r="N353" s="225"/>
      <c r="O353" s="225"/>
      <c r="P353" s="225"/>
      <c r="Q353" s="225"/>
      <c r="R353" s="225"/>
      <c r="S353" s="225"/>
      <c r="T353" s="226"/>
      <c r="AT353" s="227" t="s">
        <v>210</v>
      </c>
      <c r="AU353" s="227" t="s">
        <v>85</v>
      </c>
      <c r="AV353" s="14" t="s">
        <v>85</v>
      </c>
      <c r="AW353" s="14" t="s">
        <v>38</v>
      </c>
      <c r="AX353" s="14" t="s">
        <v>83</v>
      </c>
      <c r="AY353" s="227" t="s">
        <v>152</v>
      </c>
    </row>
    <row r="354" spans="1:65" s="2" customFormat="1" ht="24.15" customHeight="1">
      <c r="A354" s="38"/>
      <c r="B354" s="39"/>
      <c r="C354" s="175" t="s">
        <v>1083</v>
      </c>
      <c r="D354" s="175" t="s">
        <v>153</v>
      </c>
      <c r="E354" s="176" t="s">
        <v>1084</v>
      </c>
      <c r="F354" s="177" t="s">
        <v>1085</v>
      </c>
      <c r="G354" s="178" t="s">
        <v>262</v>
      </c>
      <c r="H354" s="179">
        <v>2</v>
      </c>
      <c r="I354" s="180"/>
      <c r="J354" s="181">
        <f>ROUND(I354*H354,2)</f>
        <v>0</v>
      </c>
      <c r="K354" s="177" t="s">
        <v>31</v>
      </c>
      <c r="L354" s="43"/>
      <c r="M354" s="182" t="s">
        <v>31</v>
      </c>
      <c r="N354" s="183" t="s">
        <v>47</v>
      </c>
      <c r="O354" s="68"/>
      <c r="P354" s="184">
        <f>O354*H354</f>
        <v>0</v>
      </c>
      <c r="Q354" s="184">
        <v>0</v>
      </c>
      <c r="R354" s="184">
        <f>Q354*H354</f>
        <v>0</v>
      </c>
      <c r="S354" s="184">
        <v>0</v>
      </c>
      <c r="T354" s="185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186" t="s">
        <v>157</v>
      </c>
      <c r="AT354" s="186" t="s">
        <v>153</v>
      </c>
      <c r="AU354" s="186" t="s">
        <v>85</v>
      </c>
      <c r="AY354" s="20" t="s">
        <v>152</v>
      </c>
      <c r="BE354" s="187">
        <f>IF(N354="základní",J354,0)</f>
        <v>0</v>
      </c>
      <c r="BF354" s="187">
        <f>IF(N354="snížená",J354,0)</f>
        <v>0</v>
      </c>
      <c r="BG354" s="187">
        <f>IF(N354="zákl. přenesená",J354,0)</f>
        <v>0</v>
      </c>
      <c r="BH354" s="187">
        <f>IF(N354="sníž. přenesená",J354,0)</f>
        <v>0</v>
      </c>
      <c r="BI354" s="187">
        <f>IF(N354="nulová",J354,0)</f>
        <v>0</v>
      </c>
      <c r="BJ354" s="20" t="s">
        <v>83</v>
      </c>
      <c r="BK354" s="187">
        <f>ROUND(I354*H354,2)</f>
        <v>0</v>
      </c>
      <c r="BL354" s="20" t="s">
        <v>157</v>
      </c>
      <c r="BM354" s="186" t="s">
        <v>1086</v>
      </c>
    </row>
    <row r="355" spans="1:65" s="2" customFormat="1" ht="24.15" customHeight="1">
      <c r="A355" s="38"/>
      <c r="B355" s="39"/>
      <c r="C355" s="175" t="s">
        <v>1087</v>
      </c>
      <c r="D355" s="175" t="s">
        <v>153</v>
      </c>
      <c r="E355" s="176" t="s">
        <v>1088</v>
      </c>
      <c r="F355" s="177" t="s">
        <v>1089</v>
      </c>
      <c r="G355" s="178" t="s">
        <v>262</v>
      </c>
      <c r="H355" s="179">
        <v>2</v>
      </c>
      <c r="I355" s="180"/>
      <c r="J355" s="181">
        <f>ROUND(I355*H355,2)</f>
        <v>0</v>
      </c>
      <c r="K355" s="177" t="s">
        <v>31</v>
      </c>
      <c r="L355" s="43"/>
      <c r="M355" s="182" t="s">
        <v>31</v>
      </c>
      <c r="N355" s="183" t="s">
        <v>47</v>
      </c>
      <c r="O355" s="68"/>
      <c r="P355" s="184">
        <f>O355*H355</f>
        <v>0</v>
      </c>
      <c r="Q355" s="184">
        <v>1.01E-2</v>
      </c>
      <c r="R355" s="184">
        <f>Q355*H355</f>
        <v>2.0199999999999999E-2</v>
      </c>
      <c r="S355" s="184">
        <v>0</v>
      </c>
      <c r="T355" s="185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186" t="s">
        <v>157</v>
      </c>
      <c r="AT355" s="186" t="s">
        <v>153</v>
      </c>
      <c r="AU355" s="186" t="s">
        <v>85</v>
      </c>
      <c r="AY355" s="20" t="s">
        <v>152</v>
      </c>
      <c r="BE355" s="187">
        <f>IF(N355="základní",J355,0)</f>
        <v>0</v>
      </c>
      <c r="BF355" s="187">
        <f>IF(N355="snížená",J355,0)</f>
        <v>0</v>
      </c>
      <c r="BG355" s="187">
        <f>IF(N355="zákl. přenesená",J355,0)</f>
        <v>0</v>
      </c>
      <c r="BH355" s="187">
        <f>IF(N355="sníž. přenesená",J355,0)</f>
        <v>0</v>
      </c>
      <c r="BI355" s="187">
        <f>IF(N355="nulová",J355,0)</f>
        <v>0</v>
      </c>
      <c r="BJ355" s="20" t="s">
        <v>83</v>
      </c>
      <c r="BK355" s="187">
        <f>ROUND(I355*H355,2)</f>
        <v>0</v>
      </c>
      <c r="BL355" s="20" t="s">
        <v>157</v>
      </c>
      <c r="BM355" s="186" t="s">
        <v>1090</v>
      </c>
    </row>
    <row r="356" spans="1:65" s="2" customFormat="1" ht="16.5" customHeight="1">
      <c r="A356" s="38"/>
      <c r="B356" s="39"/>
      <c r="C356" s="175" t="s">
        <v>1091</v>
      </c>
      <c r="D356" s="175" t="s">
        <v>153</v>
      </c>
      <c r="E356" s="176" t="s">
        <v>1092</v>
      </c>
      <c r="F356" s="177" t="s">
        <v>1093</v>
      </c>
      <c r="G356" s="178" t="s">
        <v>1009</v>
      </c>
      <c r="H356" s="179">
        <v>5</v>
      </c>
      <c r="I356" s="180"/>
      <c r="J356" s="181">
        <f>ROUND(I356*H356,2)</f>
        <v>0</v>
      </c>
      <c r="K356" s="177" t="s">
        <v>31</v>
      </c>
      <c r="L356" s="43"/>
      <c r="M356" s="182" t="s">
        <v>31</v>
      </c>
      <c r="N356" s="183" t="s">
        <v>47</v>
      </c>
      <c r="O356" s="68"/>
      <c r="P356" s="184">
        <f>O356*H356</f>
        <v>0</v>
      </c>
      <c r="Q356" s="184">
        <v>0.21734000000000001</v>
      </c>
      <c r="R356" s="184">
        <f>Q356*H356</f>
        <v>1.0867</v>
      </c>
      <c r="S356" s="184">
        <v>0</v>
      </c>
      <c r="T356" s="185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186" t="s">
        <v>157</v>
      </c>
      <c r="AT356" s="186" t="s">
        <v>153</v>
      </c>
      <c r="AU356" s="186" t="s">
        <v>85</v>
      </c>
      <c r="AY356" s="20" t="s">
        <v>152</v>
      </c>
      <c r="BE356" s="187">
        <f>IF(N356="základní",J356,0)</f>
        <v>0</v>
      </c>
      <c r="BF356" s="187">
        <f>IF(N356="snížená",J356,0)</f>
        <v>0</v>
      </c>
      <c r="BG356" s="187">
        <f>IF(N356="zákl. přenesená",J356,0)</f>
        <v>0</v>
      </c>
      <c r="BH356" s="187">
        <f>IF(N356="sníž. přenesená",J356,0)</f>
        <v>0</v>
      </c>
      <c r="BI356" s="187">
        <f>IF(N356="nulová",J356,0)</f>
        <v>0</v>
      </c>
      <c r="BJ356" s="20" t="s">
        <v>83</v>
      </c>
      <c r="BK356" s="187">
        <f>ROUND(I356*H356,2)</f>
        <v>0</v>
      </c>
      <c r="BL356" s="20" t="s">
        <v>157</v>
      </c>
      <c r="BM356" s="186" t="s">
        <v>1094</v>
      </c>
    </row>
    <row r="357" spans="1:65" s="2" customFormat="1" ht="16.5" customHeight="1">
      <c r="A357" s="38"/>
      <c r="B357" s="39"/>
      <c r="C357" s="239" t="s">
        <v>1095</v>
      </c>
      <c r="D357" s="239" t="s">
        <v>224</v>
      </c>
      <c r="E357" s="240" t="s">
        <v>1096</v>
      </c>
      <c r="F357" s="241" t="s">
        <v>1097</v>
      </c>
      <c r="G357" s="242" t="s">
        <v>262</v>
      </c>
      <c r="H357" s="243">
        <v>4</v>
      </c>
      <c r="I357" s="244"/>
      <c r="J357" s="245">
        <f>ROUND(I357*H357,2)</f>
        <v>0</v>
      </c>
      <c r="K357" s="241" t="s">
        <v>31</v>
      </c>
      <c r="L357" s="246"/>
      <c r="M357" s="247" t="s">
        <v>31</v>
      </c>
      <c r="N357" s="248" t="s">
        <v>47</v>
      </c>
      <c r="O357" s="68"/>
      <c r="P357" s="184">
        <f>O357*H357</f>
        <v>0</v>
      </c>
      <c r="Q357" s="184">
        <v>0.15670000000000001</v>
      </c>
      <c r="R357" s="184">
        <f>Q357*H357</f>
        <v>0.62680000000000002</v>
      </c>
      <c r="S357" s="184">
        <v>0</v>
      </c>
      <c r="T357" s="185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186" t="s">
        <v>189</v>
      </c>
      <c r="AT357" s="186" t="s">
        <v>224</v>
      </c>
      <c r="AU357" s="186" t="s">
        <v>85</v>
      </c>
      <c r="AY357" s="20" t="s">
        <v>152</v>
      </c>
      <c r="BE357" s="187">
        <f>IF(N357="základní",J357,0)</f>
        <v>0</v>
      </c>
      <c r="BF357" s="187">
        <f>IF(N357="snížená",J357,0)</f>
        <v>0</v>
      </c>
      <c r="BG357" s="187">
        <f>IF(N357="zákl. přenesená",J357,0)</f>
        <v>0</v>
      </c>
      <c r="BH357" s="187">
        <f>IF(N357="sníž. přenesená",J357,0)</f>
        <v>0</v>
      </c>
      <c r="BI357" s="187">
        <f>IF(N357="nulová",J357,0)</f>
        <v>0</v>
      </c>
      <c r="BJ357" s="20" t="s">
        <v>83</v>
      </c>
      <c r="BK357" s="187">
        <f>ROUND(I357*H357,2)</f>
        <v>0</v>
      </c>
      <c r="BL357" s="20" t="s">
        <v>157</v>
      </c>
      <c r="BM357" s="186" t="s">
        <v>1098</v>
      </c>
    </row>
    <row r="358" spans="1:65" s="14" customFormat="1" ht="10.199999999999999">
      <c r="B358" s="217"/>
      <c r="C358" s="218"/>
      <c r="D358" s="188" t="s">
        <v>210</v>
      </c>
      <c r="E358" s="219" t="s">
        <v>31</v>
      </c>
      <c r="F358" s="220" t="s">
        <v>1099</v>
      </c>
      <c r="G358" s="218"/>
      <c r="H358" s="221">
        <v>4</v>
      </c>
      <c r="I358" s="222"/>
      <c r="J358" s="218"/>
      <c r="K358" s="218"/>
      <c r="L358" s="223"/>
      <c r="M358" s="224"/>
      <c r="N358" s="225"/>
      <c r="O358" s="225"/>
      <c r="P358" s="225"/>
      <c r="Q358" s="225"/>
      <c r="R358" s="225"/>
      <c r="S358" s="225"/>
      <c r="T358" s="226"/>
      <c r="AT358" s="227" t="s">
        <v>210</v>
      </c>
      <c r="AU358" s="227" t="s">
        <v>85</v>
      </c>
      <c r="AV358" s="14" t="s">
        <v>85</v>
      </c>
      <c r="AW358" s="14" t="s">
        <v>38</v>
      </c>
      <c r="AX358" s="14" t="s">
        <v>76</v>
      </c>
      <c r="AY358" s="227" t="s">
        <v>152</v>
      </c>
    </row>
    <row r="359" spans="1:65" s="15" customFormat="1" ht="10.199999999999999">
      <c r="B359" s="228"/>
      <c r="C359" s="229"/>
      <c r="D359" s="188" t="s">
        <v>210</v>
      </c>
      <c r="E359" s="230" t="s">
        <v>31</v>
      </c>
      <c r="F359" s="231" t="s">
        <v>223</v>
      </c>
      <c r="G359" s="229"/>
      <c r="H359" s="232">
        <v>4</v>
      </c>
      <c r="I359" s="233"/>
      <c r="J359" s="229"/>
      <c r="K359" s="229"/>
      <c r="L359" s="234"/>
      <c r="M359" s="235"/>
      <c r="N359" s="236"/>
      <c r="O359" s="236"/>
      <c r="P359" s="236"/>
      <c r="Q359" s="236"/>
      <c r="R359" s="236"/>
      <c r="S359" s="236"/>
      <c r="T359" s="237"/>
      <c r="AT359" s="238" t="s">
        <v>210</v>
      </c>
      <c r="AU359" s="238" t="s">
        <v>85</v>
      </c>
      <c r="AV359" s="15" t="s">
        <v>157</v>
      </c>
      <c r="AW359" s="15" t="s">
        <v>38</v>
      </c>
      <c r="AX359" s="15" t="s">
        <v>83</v>
      </c>
      <c r="AY359" s="238" t="s">
        <v>152</v>
      </c>
    </row>
    <row r="360" spans="1:65" s="2" customFormat="1" ht="16.5" customHeight="1">
      <c r="A360" s="38"/>
      <c r="B360" s="39"/>
      <c r="C360" s="239" t="s">
        <v>1100</v>
      </c>
      <c r="D360" s="239" t="s">
        <v>224</v>
      </c>
      <c r="E360" s="240" t="s">
        <v>1101</v>
      </c>
      <c r="F360" s="241" t="s">
        <v>1102</v>
      </c>
      <c r="G360" s="242" t="s">
        <v>262</v>
      </c>
      <c r="H360" s="243">
        <v>1</v>
      </c>
      <c r="I360" s="244"/>
      <c r="J360" s="245">
        <f>ROUND(I360*H360,2)</f>
        <v>0</v>
      </c>
      <c r="K360" s="241" t="s">
        <v>31</v>
      </c>
      <c r="L360" s="246"/>
      <c r="M360" s="247" t="s">
        <v>31</v>
      </c>
      <c r="N360" s="248" t="s">
        <v>47</v>
      </c>
      <c r="O360" s="68"/>
      <c r="P360" s="184">
        <f>O360*H360</f>
        <v>0</v>
      </c>
      <c r="Q360" s="184">
        <v>0.1215</v>
      </c>
      <c r="R360" s="184">
        <f>Q360*H360</f>
        <v>0.1215</v>
      </c>
      <c r="S360" s="184">
        <v>0</v>
      </c>
      <c r="T360" s="185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186" t="s">
        <v>189</v>
      </c>
      <c r="AT360" s="186" t="s">
        <v>224</v>
      </c>
      <c r="AU360" s="186" t="s">
        <v>85</v>
      </c>
      <c r="AY360" s="20" t="s">
        <v>152</v>
      </c>
      <c r="BE360" s="187">
        <f>IF(N360="základní",J360,0)</f>
        <v>0</v>
      </c>
      <c r="BF360" s="187">
        <f>IF(N360="snížená",J360,0)</f>
        <v>0</v>
      </c>
      <c r="BG360" s="187">
        <f>IF(N360="zákl. přenesená",J360,0)</f>
        <v>0</v>
      </c>
      <c r="BH360" s="187">
        <f>IF(N360="sníž. přenesená",J360,0)</f>
        <v>0</v>
      </c>
      <c r="BI360" s="187">
        <f>IF(N360="nulová",J360,0)</f>
        <v>0</v>
      </c>
      <c r="BJ360" s="20" t="s">
        <v>83</v>
      </c>
      <c r="BK360" s="187">
        <f>ROUND(I360*H360,2)</f>
        <v>0</v>
      </c>
      <c r="BL360" s="20" t="s">
        <v>157</v>
      </c>
      <c r="BM360" s="186" t="s">
        <v>1103</v>
      </c>
    </row>
    <row r="361" spans="1:65" s="14" customFormat="1" ht="10.199999999999999">
      <c r="B361" s="217"/>
      <c r="C361" s="218"/>
      <c r="D361" s="188" t="s">
        <v>210</v>
      </c>
      <c r="E361" s="219" t="s">
        <v>31</v>
      </c>
      <c r="F361" s="220" t="s">
        <v>1104</v>
      </c>
      <c r="G361" s="218"/>
      <c r="H361" s="221">
        <v>1</v>
      </c>
      <c r="I361" s="222"/>
      <c r="J361" s="218"/>
      <c r="K361" s="218"/>
      <c r="L361" s="223"/>
      <c r="M361" s="224"/>
      <c r="N361" s="225"/>
      <c r="O361" s="225"/>
      <c r="P361" s="225"/>
      <c r="Q361" s="225"/>
      <c r="R361" s="225"/>
      <c r="S361" s="225"/>
      <c r="T361" s="226"/>
      <c r="AT361" s="227" t="s">
        <v>210</v>
      </c>
      <c r="AU361" s="227" t="s">
        <v>85</v>
      </c>
      <c r="AV361" s="14" t="s">
        <v>85</v>
      </c>
      <c r="AW361" s="14" t="s">
        <v>38</v>
      </c>
      <c r="AX361" s="14" t="s">
        <v>83</v>
      </c>
      <c r="AY361" s="227" t="s">
        <v>152</v>
      </c>
    </row>
    <row r="362" spans="1:65" s="2" customFormat="1" ht="16.5" customHeight="1">
      <c r="A362" s="38"/>
      <c r="B362" s="39"/>
      <c r="C362" s="239" t="s">
        <v>1105</v>
      </c>
      <c r="D362" s="239" t="s">
        <v>224</v>
      </c>
      <c r="E362" s="240" t="s">
        <v>1106</v>
      </c>
      <c r="F362" s="241" t="s">
        <v>1107</v>
      </c>
      <c r="G362" s="242" t="s">
        <v>1009</v>
      </c>
      <c r="H362" s="243">
        <v>5</v>
      </c>
      <c r="I362" s="244"/>
      <c r="J362" s="245">
        <f>ROUND(I362*H362,2)</f>
        <v>0</v>
      </c>
      <c r="K362" s="241" t="s">
        <v>31</v>
      </c>
      <c r="L362" s="246"/>
      <c r="M362" s="247" t="s">
        <v>31</v>
      </c>
      <c r="N362" s="248" t="s">
        <v>47</v>
      </c>
      <c r="O362" s="68"/>
      <c r="P362" s="184">
        <f>O362*H362</f>
        <v>0</v>
      </c>
      <c r="Q362" s="184">
        <v>0.01</v>
      </c>
      <c r="R362" s="184">
        <f>Q362*H362</f>
        <v>0.05</v>
      </c>
      <c r="S362" s="184">
        <v>0</v>
      </c>
      <c r="T362" s="185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186" t="s">
        <v>189</v>
      </c>
      <c r="AT362" s="186" t="s">
        <v>224</v>
      </c>
      <c r="AU362" s="186" t="s">
        <v>85</v>
      </c>
      <c r="AY362" s="20" t="s">
        <v>152</v>
      </c>
      <c r="BE362" s="187">
        <f>IF(N362="základní",J362,0)</f>
        <v>0</v>
      </c>
      <c r="BF362" s="187">
        <f>IF(N362="snížená",J362,0)</f>
        <v>0</v>
      </c>
      <c r="BG362" s="187">
        <f>IF(N362="zákl. přenesená",J362,0)</f>
        <v>0</v>
      </c>
      <c r="BH362" s="187">
        <f>IF(N362="sníž. přenesená",J362,0)</f>
        <v>0</v>
      </c>
      <c r="BI362" s="187">
        <f>IF(N362="nulová",J362,0)</f>
        <v>0</v>
      </c>
      <c r="BJ362" s="20" t="s">
        <v>83</v>
      </c>
      <c r="BK362" s="187">
        <f>ROUND(I362*H362,2)</f>
        <v>0</v>
      </c>
      <c r="BL362" s="20" t="s">
        <v>157</v>
      </c>
      <c r="BM362" s="186" t="s">
        <v>1108</v>
      </c>
    </row>
    <row r="363" spans="1:65" s="2" customFormat="1" ht="21.75" customHeight="1">
      <c r="A363" s="38"/>
      <c r="B363" s="39"/>
      <c r="C363" s="175" t="s">
        <v>1109</v>
      </c>
      <c r="D363" s="175" t="s">
        <v>153</v>
      </c>
      <c r="E363" s="176" t="s">
        <v>1110</v>
      </c>
      <c r="F363" s="177" t="s">
        <v>1111</v>
      </c>
      <c r="G363" s="178" t="s">
        <v>262</v>
      </c>
      <c r="H363" s="179">
        <v>9</v>
      </c>
      <c r="I363" s="180"/>
      <c r="J363" s="181">
        <f>ROUND(I363*H363,2)</f>
        <v>0</v>
      </c>
      <c r="K363" s="177" t="s">
        <v>31</v>
      </c>
      <c r="L363" s="43"/>
      <c r="M363" s="182" t="s">
        <v>31</v>
      </c>
      <c r="N363" s="183" t="s">
        <v>47</v>
      </c>
      <c r="O363" s="68"/>
      <c r="P363" s="184">
        <f>O363*H363</f>
        <v>0</v>
      </c>
      <c r="Q363" s="184">
        <v>1.3600000000000001E-3</v>
      </c>
      <c r="R363" s="184">
        <f>Q363*H363</f>
        <v>1.2240000000000001E-2</v>
      </c>
      <c r="S363" s="184">
        <v>0</v>
      </c>
      <c r="T363" s="185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186" t="s">
        <v>157</v>
      </c>
      <c r="AT363" s="186" t="s">
        <v>153</v>
      </c>
      <c r="AU363" s="186" t="s">
        <v>85</v>
      </c>
      <c r="AY363" s="20" t="s">
        <v>152</v>
      </c>
      <c r="BE363" s="187">
        <f>IF(N363="základní",J363,0)</f>
        <v>0</v>
      </c>
      <c r="BF363" s="187">
        <f>IF(N363="snížená",J363,0)</f>
        <v>0</v>
      </c>
      <c r="BG363" s="187">
        <f>IF(N363="zákl. přenesená",J363,0)</f>
        <v>0</v>
      </c>
      <c r="BH363" s="187">
        <f>IF(N363="sníž. přenesená",J363,0)</f>
        <v>0</v>
      </c>
      <c r="BI363" s="187">
        <f>IF(N363="nulová",J363,0)</f>
        <v>0</v>
      </c>
      <c r="BJ363" s="20" t="s">
        <v>83</v>
      </c>
      <c r="BK363" s="187">
        <f>ROUND(I363*H363,2)</f>
        <v>0</v>
      </c>
      <c r="BL363" s="20" t="s">
        <v>157</v>
      </c>
      <c r="BM363" s="186" t="s">
        <v>1112</v>
      </c>
    </row>
    <row r="364" spans="1:65" s="14" customFormat="1" ht="10.199999999999999">
      <c r="B364" s="217"/>
      <c r="C364" s="218"/>
      <c r="D364" s="188" t="s">
        <v>210</v>
      </c>
      <c r="E364" s="219" t="s">
        <v>31</v>
      </c>
      <c r="F364" s="220" t="s">
        <v>1113</v>
      </c>
      <c r="G364" s="218"/>
      <c r="H364" s="221">
        <v>9</v>
      </c>
      <c r="I364" s="222"/>
      <c r="J364" s="218"/>
      <c r="K364" s="218"/>
      <c r="L364" s="223"/>
      <c r="M364" s="224"/>
      <c r="N364" s="225"/>
      <c r="O364" s="225"/>
      <c r="P364" s="225"/>
      <c r="Q364" s="225"/>
      <c r="R364" s="225"/>
      <c r="S364" s="225"/>
      <c r="T364" s="226"/>
      <c r="AT364" s="227" t="s">
        <v>210</v>
      </c>
      <c r="AU364" s="227" t="s">
        <v>85</v>
      </c>
      <c r="AV364" s="14" t="s">
        <v>85</v>
      </c>
      <c r="AW364" s="14" t="s">
        <v>38</v>
      </c>
      <c r="AX364" s="14" t="s">
        <v>83</v>
      </c>
      <c r="AY364" s="227" t="s">
        <v>152</v>
      </c>
    </row>
    <row r="365" spans="1:65" s="2" customFormat="1" ht="24.15" customHeight="1">
      <c r="A365" s="38"/>
      <c r="B365" s="39"/>
      <c r="C365" s="175" t="s">
        <v>1114</v>
      </c>
      <c r="D365" s="175" t="s">
        <v>153</v>
      </c>
      <c r="E365" s="176" t="s">
        <v>1115</v>
      </c>
      <c r="F365" s="177" t="s">
        <v>1116</v>
      </c>
      <c r="G365" s="178" t="s">
        <v>262</v>
      </c>
      <c r="H365" s="179">
        <v>1</v>
      </c>
      <c r="I365" s="180"/>
      <c r="J365" s="181">
        <f>ROUND(I365*H365,2)</f>
        <v>0</v>
      </c>
      <c r="K365" s="177" t="s">
        <v>31</v>
      </c>
      <c r="L365" s="43"/>
      <c r="M365" s="182" t="s">
        <v>31</v>
      </c>
      <c r="N365" s="183" t="s">
        <v>47</v>
      </c>
      <c r="O365" s="68"/>
      <c r="P365" s="184">
        <f>O365*H365</f>
        <v>0</v>
      </c>
      <c r="Q365" s="184">
        <v>7.6000000000000004E-4</v>
      </c>
      <c r="R365" s="184">
        <f>Q365*H365</f>
        <v>7.6000000000000004E-4</v>
      </c>
      <c r="S365" s="184">
        <v>0</v>
      </c>
      <c r="T365" s="185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186" t="s">
        <v>157</v>
      </c>
      <c r="AT365" s="186" t="s">
        <v>153</v>
      </c>
      <c r="AU365" s="186" t="s">
        <v>85</v>
      </c>
      <c r="AY365" s="20" t="s">
        <v>152</v>
      </c>
      <c r="BE365" s="187">
        <f>IF(N365="základní",J365,0)</f>
        <v>0</v>
      </c>
      <c r="BF365" s="187">
        <f>IF(N365="snížená",J365,0)</f>
        <v>0</v>
      </c>
      <c r="BG365" s="187">
        <f>IF(N365="zákl. přenesená",J365,0)</f>
        <v>0</v>
      </c>
      <c r="BH365" s="187">
        <f>IF(N365="sníž. přenesená",J365,0)</f>
        <v>0</v>
      </c>
      <c r="BI365" s="187">
        <f>IF(N365="nulová",J365,0)</f>
        <v>0</v>
      </c>
      <c r="BJ365" s="20" t="s">
        <v>83</v>
      </c>
      <c r="BK365" s="187">
        <f>ROUND(I365*H365,2)</f>
        <v>0</v>
      </c>
      <c r="BL365" s="20" t="s">
        <v>157</v>
      </c>
      <c r="BM365" s="186" t="s">
        <v>1117</v>
      </c>
    </row>
    <row r="366" spans="1:65" s="14" customFormat="1" ht="10.199999999999999">
      <c r="B366" s="217"/>
      <c r="C366" s="218"/>
      <c r="D366" s="188" t="s">
        <v>210</v>
      </c>
      <c r="E366" s="219" t="s">
        <v>31</v>
      </c>
      <c r="F366" s="220" t="s">
        <v>1118</v>
      </c>
      <c r="G366" s="218"/>
      <c r="H366" s="221">
        <v>1</v>
      </c>
      <c r="I366" s="222"/>
      <c r="J366" s="218"/>
      <c r="K366" s="218"/>
      <c r="L366" s="223"/>
      <c r="M366" s="224"/>
      <c r="N366" s="225"/>
      <c r="O366" s="225"/>
      <c r="P366" s="225"/>
      <c r="Q366" s="225"/>
      <c r="R366" s="225"/>
      <c r="S366" s="225"/>
      <c r="T366" s="226"/>
      <c r="AT366" s="227" t="s">
        <v>210</v>
      </c>
      <c r="AU366" s="227" t="s">
        <v>85</v>
      </c>
      <c r="AV366" s="14" t="s">
        <v>85</v>
      </c>
      <c r="AW366" s="14" t="s">
        <v>38</v>
      </c>
      <c r="AX366" s="14" t="s">
        <v>83</v>
      </c>
      <c r="AY366" s="227" t="s">
        <v>152</v>
      </c>
    </row>
    <row r="367" spans="1:65" s="2" customFormat="1" ht="16.5" customHeight="1">
      <c r="A367" s="38"/>
      <c r="B367" s="39"/>
      <c r="C367" s="175" t="s">
        <v>1119</v>
      </c>
      <c r="D367" s="175" t="s">
        <v>153</v>
      </c>
      <c r="E367" s="176" t="s">
        <v>1120</v>
      </c>
      <c r="F367" s="177" t="s">
        <v>1121</v>
      </c>
      <c r="G367" s="178" t="s">
        <v>207</v>
      </c>
      <c r="H367" s="179">
        <v>102.56</v>
      </c>
      <c r="I367" s="180"/>
      <c r="J367" s="181">
        <f>ROUND(I367*H367,2)</f>
        <v>0</v>
      </c>
      <c r="K367" s="177" t="s">
        <v>31</v>
      </c>
      <c r="L367" s="43"/>
      <c r="M367" s="182" t="s">
        <v>31</v>
      </c>
      <c r="N367" s="183" t="s">
        <v>47</v>
      </c>
      <c r="O367" s="68"/>
      <c r="P367" s="184">
        <f>O367*H367</f>
        <v>0</v>
      </c>
      <c r="Q367" s="184">
        <v>2.0000000000000001E-4</v>
      </c>
      <c r="R367" s="184">
        <f>Q367*H367</f>
        <v>2.0512000000000002E-2</v>
      </c>
      <c r="S367" s="184">
        <v>0</v>
      </c>
      <c r="T367" s="185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186" t="s">
        <v>157</v>
      </c>
      <c r="AT367" s="186" t="s">
        <v>153</v>
      </c>
      <c r="AU367" s="186" t="s">
        <v>85</v>
      </c>
      <c r="AY367" s="20" t="s">
        <v>152</v>
      </c>
      <c r="BE367" s="187">
        <f>IF(N367="základní",J367,0)</f>
        <v>0</v>
      </c>
      <c r="BF367" s="187">
        <f>IF(N367="snížená",J367,0)</f>
        <v>0</v>
      </c>
      <c r="BG367" s="187">
        <f>IF(N367="zákl. přenesená",J367,0)</f>
        <v>0</v>
      </c>
      <c r="BH367" s="187">
        <f>IF(N367="sníž. přenesená",J367,0)</f>
        <v>0</v>
      </c>
      <c r="BI367" s="187">
        <f>IF(N367="nulová",J367,0)</f>
        <v>0</v>
      </c>
      <c r="BJ367" s="20" t="s">
        <v>83</v>
      </c>
      <c r="BK367" s="187">
        <f>ROUND(I367*H367,2)</f>
        <v>0</v>
      </c>
      <c r="BL367" s="20" t="s">
        <v>157</v>
      </c>
      <c r="BM367" s="186" t="s">
        <v>1122</v>
      </c>
    </row>
    <row r="368" spans="1:65" s="14" customFormat="1" ht="10.199999999999999">
      <c r="B368" s="217"/>
      <c r="C368" s="218"/>
      <c r="D368" s="188" t="s">
        <v>210</v>
      </c>
      <c r="E368" s="219" t="s">
        <v>31</v>
      </c>
      <c r="F368" s="220" t="s">
        <v>1123</v>
      </c>
      <c r="G368" s="218"/>
      <c r="H368" s="221">
        <v>102.56</v>
      </c>
      <c r="I368" s="222"/>
      <c r="J368" s="218"/>
      <c r="K368" s="218"/>
      <c r="L368" s="223"/>
      <c r="M368" s="224"/>
      <c r="N368" s="225"/>
      <c r="O368" s="225"/>
      <c r="P368" s="225"/>
      <c r="Q368" s="225"/>
      <c r="R368" s="225"/>
      <c r="S368" s="225"/>
      <c r="T368" s="226"/>
      <c r="AT368" s="227" t="s">
        <v>210</v>
      </c>
      <c r="AU368" s="227" t="s">
        <v>85</v>
      </c>
      <c r="AV368" s="14" t="s">
        <v>85</v>
      </c>
      <c r="AW368" s="14" t="s">
        <v>38</v>
      </c>
      <c r="AX368" s="14" t="s">
        <v>83</v>
      </c>
      <c r="AY368" s="227" t="s">
        <v>152</v>
      </c>
    </row>
    <row r="369" spans="1:65" s="2" customFormat="1" ht="16.5" customHeight="1">
      <c r="A369" s="38"/>
      <c r="B369" s="39"/>
      <c r="C369" s="175" t="s">
        <v>1124</v>
      </c>
      <c r="D369" s="175" t="s">
        <v>153</v>
      </c>
      <c r="E369" s="176" t="s">
        <v>1125</v>
      </c>
      <c r="F369" s="177" t="s">
        <v>1126</v>
      </c>
      <c r="G369" s="178" t="s">
        <v>207</v>
      </c>
      <c r="H369" s="179">
        <v>202.8</v>
      </c>
      <c r="I369" s="180"/>
      <c r="J369" s="181">
        <f>ROUND(I369*H369,2)</f>
        <v>0</v>
      </c>
      <c r="K369" s="177" t="s">
        <v>31</v>
      </c>
      <c r="L369" s="43"/>
      <c r="M369" s="182" t="s">
        <v>31</v>
      </c>
      <c r="N369" s="183" t="s">
        <v>47</v>
      </c>
      <c r="O369" s="68"/>
      <c r="P369" s="184">
        <f>O369*H369</f>
        <v>0</v>
      </c>
      <c r="Q369" s="184">
        <v>9.0000000000000006E-5</v>
      </c>
      <c r="R369" s="184">
        <f>Q369*H369</f>
        <v>1.8252000000000001E-2</v>
      </c>
      <c r="S369" s="184">
        <v>0</v>
      </c>
      <c r="T369" s="185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186" t="s">
        <v>157</v>
      </c>
      <c r="AT369" s="186" t="s">
        <v>153</v>
      </c>
      <c r="AU369" s="186" t="s">
        <v>85</v>
      </c>
      <c r="AY369" s="20" t="s">
        <v>152</v>
      </c>
      <c r="BE369" s="187">
        <f>IF(N369="základní",J369,0)</f>
        <v>0</v>
      </c>
      <c r="BF369" s="187">
        <f>IF(N369="snížená",J369,0)</f>
        <v>0</v>
      </c>
      <c r="BG369" s="187">
        <f>IF(N369="zákl. přenesená",J369,0)</f>
        <v>0</v>
      </c>
      <c r="BH369" s="187">
        <f>IF(N369="sníž. přenesená",J369,0)</f>
        <v>0</v>
      </c>
      <c r="BI369" s="187">
        <f>IF(N369="nulová",J369,0)</f>
        <v>0</v>
      </c>
      <c r="BJ369" s="20" t="s">
        <v>83</v>
      </c>
      <c r="BK369" s="187">
        <f>ROUND(I369*H369,2)</f>
        <v>0</v>
      </c>
      <c r="BL369" s="20" t="s">
        <v>157</v>
      </c>
      <c r="BM369" s="186" t="s">
        <v>1127</v>
      </c>
    </row>
    <row r="370" spans="1:65" s="14" customFormat="1" ht="10.199999999999999">
      <c r="B370" s="217"/>
      <c r="C370" s="218"/>
      <c r="D370" s="188" t="s">
        <v>210</v>
      </c>
      <c r="E370" s="219" t="s">
        <v>31</v>
      </c>
      <c r="F370" s="220" t="s">
        <v>661</v>
      </c>
      <c r="G370" s="218"/>
      <c r="H370" s="221">
        <v>100.24</v>
      </c>
      <c r="I370" s="222"/>
      <c r="J370" s="218"/>
      <c r="K370" s="218"/>
      <c r="L370" s="223"/>
      <c r="M370" s="224"/>
      <c r="N370" s="225"/>
      <c r="O370" s="225"/>
      <c r="P370" s="225"/>
      <c r="Q370" s="225"/>
      <c r="R370" s="225"/>
      <c r="S370" s="225"/>
      <c r="T370" s="226"/>
      <c r="AT370" s="227" t="s">
        <v>210</v>
      </c>
      <c r="AU370" s="227" t="s">
        <v>85</v>
      </c>
      <c r="AV370" s="14" t="s">
        <v>85</v>
      </c>
      <c r="AW370" s="14" t="s">
        <v>38</v>
      </c>
      <c r="AX370" s="14" t="s">
        <v>76</v>
      </c>
      <c r="AY370" s="227" t="s">
        <v>152</v>
      </c>
    </row>
    <row r="371" spans="1:65" s="14" customFormat="1" ht="10.199999999999999">
      <c r="B371" s="217"/>
      <c r="C371" s="218"/>
      <c r="D371" s="188" t="s">
        <v>210</v>
      </c>
      <c r="E371" s="219" t="s">
        <v>31</v>
      </c>
      <c r="F371" s="220" t="s">
        <v>687</v>
      </c>
      <c r="G371" s="218"/>
      <c r="H371" s="221">
        <v>79.06</v>
      </c>
      <c r="I371" s="222"/>
      <c r="J371" s="218"/>
      <c r="K371" s="218"/>
      <c r="L371" s="223"/>
      <c r="M371" s="224"/>
      <c r="N371" s="225"/>
      <c r="O371" s="225"/>
      <c r="P371" s="225"/>
      <c r="Q371" s="225"/>
      <c r="R371" s="225"/>
      <c r="S371" s="225"/>
      <c r="T371" s="226"/>
      <c r="AT371" s="227" t="s">
        <v>210</v>
      </c>
      <c r="AU371" s="227" t="s">
        <v>85</v>
      </c>
      <c r="AV371" s="14" t="s">
        <v>85</v>
      </c>
      <c r="AW371" s="14" t="s">
        <v>38</v>
      </c>
      <c r="AX371" s="14" t="s">
        <v>76</v>
      </c>
      <c r="AY371" s="227" t="s">
        <v>152</v>
      </c>
    </row>
    <row r="372" spans="1:65" s="14" customFormat="1" ht="10.199999999999999">
      <c r="B372" s="217"/>
      <c r="C372" s="218"/>
      <c r="D372" s="188" t="s">
        <v>210</v>
      </c>
      <c r="E372" s="219" t="s">
        <v>31</v>
      </c>
      <c r="F372" s="220" t="s">
        <v>690</v>
      </c>
      <c r="G372" s="218"/>
      <c r="H372" s="221">
        <v>23.5</v>
      </c>
      <c r="I372" s="222"/>
      <c r="J372" s="218"/>
      <c r="K372" s="218"/>
      <c r="L372" s="223"/>
      <c r="M372" s="224"/>
      <c r="N372" s="225"/>
      <c r="O372" s="225"/>
      <c r="P372" s="225"/>
      <c r="Q372" s="225"/>
      <c r="R372" s="225"/>
      <c r="S372" s="225"/>
      <c r="T372" s="226"/>
      <c r="AT372" s="227" t="s">
        <v>210</v>
      </c>
      <c r="AU372" s="227" t="s">
        <v>85</v>
      </c>
      <c r="AV372" s="14" t="s">
        <v>85</v>
      </c>
      <c r="AW372" s="14" t="s">
        <v>38</v>
      </c>
      <c r="AX372" s="14" t="s">
        <v>76</v>
      </c>
      <c r="AY372" s="227" t="s">
        <v>152</v>
      </c>
    </row>
    <row r="373" spans="1:65" s="15" customFormat="1" ht="10.199999999999999">
      <c r="B373" s="228"/>
      <c r="C373" s="229"/>
      <c r="D373" s="188" t="s">
        <v>210</v>
      </c>
      <c r="E373" s="230" t="s">
        <v>31</v>
      </c>
      <c r="F373" s="231" t="s">
        <v>223</v>
      </c>
      <c r="G373" s="229"/>
      <c r="H373" s="232">
        <v>202.8</v>
      </c>
      <c r="I373" s="233"/>
      <c r="J373" s="229"/>
      <c r="K373" s="229"/>
      <c r="L373" s="234"/>
      <c r="M373" s="235"/>
      <c r="N373" s="236"/>
      <c r="O373" s="236"/>
      <c r="P373" s="236"/>
      <c r="Q373" s="236"/>
      <c r="R373" s="236"/>
      <c r="S373" s="236"/>
      <c r="T373" s="237"/>
      <c r="AT373" s="238" t="s">
        <v>210</v>
      </c>
      <c r="AU373" s="238" t="s">
        <v>85</v>
      </c>
      <c r="AV373" s="15" t="s">
        <v>157</v>
      </c>
      <c r="AW373" s="15" t="s">
        <v>38</v>
      </c>
      <c r="AX373" s="15" t="s">
        <v>83</v>
      </c>
      <c r="AY373" s="238" t="s">
        <v>152</v>
      </c>
    </row>
    <row r="374" spans="1:65" s="11" customFormat="1" ht="22.8" customHeight="1">
      <c r="B374" s="161"/>
      <c r="C374" s="162"/>
      <c r="D374" s="163" t="s">
        <v>75</v>
      </c>
      <c r="E374" s="205" t="s">
        <v>1128</v>
      </c>
      <c r="F374" s="205" t="s">
        <v>1129</v>
      </c>
      <c r="G374" s="162"/>
      <c r="H374" s="162"/>
      <c r="I374" s="165"/>
      <c r="J374" s="206">
        <f>BK374</f>
        <v>0</v>
      </c>
      <c r="K374" s="162"/>
      <c r="L374" s="167"/>
      <c r="M374" s="168"/>
      <c r="N374" s="169"/>
      <c r="O374" s="169"/>
      <c r="P374" s="170">
        <f>P375</f>
        <v>0</v>
      </c>
      <c r="Q374" s="169"/>
      <c r="R374" s="170">
        <f>R375</f>
        <v>0</v>
      </c>
      <c r="S374" s="169"/>
      <c r="T374" s="171">
        <f>T375</f>
        <v>0</v>
      </c>
      <c r="AR374" s="172" t="s">
        <v>83</v>
      </c>
      <c r="AT374" s="173" t="s">
        <v>75</v>
      </c>
      <c r="AU374" s="173" t="s">
        <v>83</v>
      </c>
      <c r="AY374" s="172" t="s">
        <v>152</v>
      </c>
      <c r="BK374" s="174">
        <f>BK375</f>
        <v>0</v>
      </c>
    </row>
    <row r="375" spans="1:65" s="2" customFormat="1" ht="24.15" customHeight="1">
      <c r="A375" s="38"/>
      <c r="B375" s="39"/>
      <c r="C375" s="175" t="s">
        <v>1130</v>
      </c>
      <c r="D375" s="175" t="s">
        <v>153</v>
      </c>
      <c r="E375" s="176" t="s">
        <v>1131</v>
      </c>
      <c r="F375" s="177" t="s">
        <v>1132</v>
      </c>
      <c r="G375" s="178" t="s">
        <v>360</v>
      </c>
      <c r="H375" s="179">
        <v>74.796999999999997</v>
      </c>
      <c r="I375" s="180"/>
      <c r="J375" s="181">
        <f>ROUND(I375*H375,2)</f>
        <v>0</v>
      </c>
      <c r="K375" s="177" t="s">
        <v>31</v>
      </c>
      <c r="L375" s="43"/>
      <c r="M375" s="182" t="s">
        <v>31</v>
      </c>
      <c r="N375" s="183" t="s">
        <v>47</v>
      </c>
      <c r="O375" s="68"/>
      <c r="P375" s="184">
        <f>O375*H375</f>
        <v>0</v>
      </c>
      <c r="Q375" s="184">
        <v>0</v>
      </c>
      <c r="R375" s="184">
        <f>Q375*H375</f>
        <v>0</v>
      </c>
      <c r="S375" s="184">
        <v>0</v>
      </c>
      <c r="T375" s="185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186" t="s">
        <v>157</v>
      </c>
      <c r="AT375" s="186" t="s">
        <v>153</v>
      </c>
      <c r="AU375" s="186" t="s">
        <v>85</v>
      </c>
      <c r="AY375" s="20" t="s">
        <v>152</v>
      </c>
      <c r="BE375" s="187">
        <f>IF(N375="základní",J375,0)</f>
        <v>0</v>
      </c>
      <c r="BF375" s="187">
        <f>IF(N375="snížená",J375,0)</f>
        <v>0</v>
      </c>
      <c r="BG375" s="187">
        <f>IF(N375="zákl. přenesená",J375,0)</f>
        <v>0</v>
      </c>
      <c r="BH375" s="187">
        <f>IF(N375="sníž. přenesená",J375,0)</f>
        <v>0</v>
      </c>
      <c r="BI375" s="187">
        <f>IF(N375="nulová",J375,0)</f>
        <v>0</v>
      </c>
      <c r="BJ375" s="20" t="s">
        <v>83</v>
      </c>
      <c r="BK375" s="187">
        <f>ROUND(I375*H375,2)</f>
        <v>0</v>
      </c>
      <c r="BL375" s="20" t="s">
        <v>157</v>
      </c>
      <c r="BM375" s="186" t="s">
        <v>1133</v>
      </c>
    </row>
    <row r="376" spans="1:65" s="11" customFormat="1" ht="25.95" customHeight="1">
      <c r="B376" s="161"/>
      <c r="C376" s="162"/>
      <c r="D376" s="163" t="s">
        <v>75</v>
      </c>
      <c r="E376" s="164" t="s">
        <v>259</v>
      </c>
      <c r="F376" s="164" t="s">
        <v>1134</v>
      </c>
      <c r="G376" s="162"/>
      <c r="H376" s="162"/>
      <c r="I376" s="165"/>
      <c r="J376" s="166">
        <f>BK376</f>
        <v>0</v>
      </c>
      <c r="K376" s="162"/>
      <c r="L376" s="167"/>
      <c r="M376" s="168"/>
      <c r="N376" s="169"/>
      <c r="O376" s="169"/>
      <c r="P376" s="170">
        <f>SUM(P377:P387)</f>
        <v>0</v>
      </c>
      <c r="Q376" s="169"/>
      <c r="R376" s="170">
        <f>SUM(R377:R387)</f>
        <v>2.4997100000000001E-2</v>
      </c>
      <c r="S376" s="169"/>
      <c r="T376" s="171">
        <f>SUM(T377:T387)</f>
        <v>0</v>
      </c>
      <c r="AR376" s="172" t="s">
        <v>157</v>
      </c>
      <c r="AT376" s="173" t="s">
        <v>75</v>
      </c>
      <c r="AU376" s="173" t="s">
        <v>76</v>
      </c>
      <c r="AY376" s="172" t="s">
        <v>152</v>
      </c>
      <c r="BK376" s="174">
        <f>SUM(BK377:BK387)</f>
        <v>0</v>
      </c>
    </row>
    <row r="377" spans="1:65" s="2" customFormat="1" ht="16.5" customHeight="1">
      <c r="A377" s="38"/>
      <c r="B377" s="39"/>
      <c r="C377" s="175" t="s">
        <v>1135</v>
      </c>
      <c r="D377" s="175" t="s">
        <v>153</v>
      </c>
      <c r="E377" s="176" t="s">
        <v>1136</v>
      </c>
      <c r="F377" s="177" t="s">
        <v>1137</v>
      </c>
      <c r="G377" s="178" t="s">
        <v>224</v>
      </c>
      <c r="H377" s="179">
        <v>14.72</v>
      </c>
      <c r="I377" s="180"/>
      <c r="J377" s="181">
        <f>ROUND(I377*H377,2)</f>
        <v>0</v>
      </c>
      <c r="K377" s="177" t="s">
        <v>31</v>
      </c>
      <c r="L377" s="43"/>
      <c r="M377" s="182" t="s">
        <v>31</v>
      </c>
      <c r="N377" s="183" t="s">
        <v>47</v>
      </c>
      <c r="O377" s="68"/>
      <c r="P377" s="184">
        <f>O377*H377</f>
        <v>0</v>
      </c>
      <c r="Q377" s="184">
        <v>1.67E-3</v>
      </c>
      <c r="R377" s="184">
        <f>Q377*H377</f>
        <v>2.4582400000000001E-2</v>
      </c>
      <c r="S377" s="184">
        <v>0</v>
      </c>
      <c r="T377" s="185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186" t="s">
        <v>157</v>
      </c>
      <c r="AT377" s="186" t="s">
        <v>153</v>
      </c>
      <c r="AU377" s="186" t="s">
        <v>83</v>
      </c>
      <c r="AY377" s="20" t="s">
        <v>152</v>
      </c>
      <c r="BE377" s="187">
        <f>IF(N377="základní",J377,0)</f>
        <v>0</v>
      </c>
      <c r="BF377" s="187">
        <f>IF(N377="snížená",J377,0)</f>
        <v>0</v>
      </c>
      <c r="BG377" s="187">
        <f>IF(N377="zákl. přenesená",J377,0)</f>
        <v>0</v>
      </c>
      <c r="BH377" s="187">
        <f>IF(N377="sníž. přenesená",J377,0)</f>
        <v>0</v>
      </c>
      <c r="BI377" s="187">
        <f>IF(N377="nulová",J377,0)</f>
        <v>0</v>
      </c>
      <c r="BJ377" s="20" t="s">
        <v>83</v>
      </c>
      <c r="BK377" s="187">
        <f>ROUND(I377*H377,2)</f>
        <v>0</v>
      </c>
      <c r="BL377" s="20" t="s">
        <v>157</v>
      </c>
      <c r="BM377" s="186" t="s">
        <v>1138</v>
      </c>
    </row>
    <row r="378" spans="1:65" s="13" customFormat="1" ht="10.199999999999999">
      <c r="B378" s="207"/>
      <c r="C378" s="208"/>
      <c r="D378" s="188" t="s">
        <v>210</v>
      </c>
      <c r="E378" s="209" t="s">
        <v>31</v>
      </c>
      <c r="F378" s="210" t="s">
        <v>1139</v>
      </c>
      <c r="G378" s="208"/>
      <c r="H378" s="209" t="s">
        <v>31</v>
      </c>
      <c r="I378" s="211"/>
      <c r="J378" s="208"/>
      <c r="K378" s="208"/>
      <c r="L378" s="212"/>
      <c r="M378" s="213"/>
      <c r="N378" s="214"/>
      <c r="O378" s="214"/>
      <c r="P378" s="214"/>
      <c r="Q378" s="214"/>
      <c r="R378" s="214"/>
      <c r="S378" s="214"/>
      <c r="T378" s="215"/>
      <c r="AT378" s="216" t="s">
        <v>210</v>
      </c>
      <c r="AU378" s="216" t="s">
        <v>83</v>
      </c>
      <c r="AV378" s="13" t="s">
        <v>83</v>
      </c>
      <c r="AW378" s="13" t="s">
        <v>38</v>
      </c>
      <c r="AX378" s="13" t="s">
        <v>76</v>
      </c>
      <c r="AY378" s="216" t="s">
        <v>152</v>
      </c>
    </row>
    <row r="379" spans="1:65" s="14" customFormat="1" ht="10.199999999999999">
      <c r="B379" s="217"/>
      <c r="C379" s="218"/>
      <c r="D379" s="188" t="s">
        <v>210</v>
      </c>
      <c r="E379" s="219" t="s">
        <v>31</v>
      </c>
      <c r="F379" s="220" t="s">
        <v>1140</v>
      </c>
      <c r="G379" s="218"/>
      <c r="H379" s="221">
        <v>14.72</v>
      </c>
      <c r="I379" s="222"/>
      <c r="J379" s="218"/>
      <c r="K379" s="218"/>
      <c r="L379" s="223"/>
      <c r="M379" s="224"/>
      <c r="N379" s="225"/>
      <c r="O379" s="225"/>
      <c r="P379" s="225"/>
      <c r="Q379" s="225"/>
      <c r="R379" s="225"/>
      <c r="S379" s="225"/>
      <c r="T379" s="226"/>
      <c r="AT379" s="227" t="s">
        <v>210</v>
      </c>
      <c r="AU379" s="227" t="s">
        <v>83</v>
      </c>
      <c r="AV379" s="14" t="s">
        <v>85</v>
      </c>
      <c r="AW379" s="14" t="s">
        <v>38</v>
      </c>
      <c r="AX379" s="14" t="s">
        <v>76</v>
      </c>
      <c r="AY379" s="227" t="s">
        <v>152</v>
      </c>
    </row>
    <row r="380" spans="1:65" s="15" customFormat="1" ht="10.199999999999999">
      <c r="B380" s="228"/>
      <c r="C380" s="229"/>
      <c r="D380" s="188" t="s">
        <v>210</v>
      </c>
      <c r="E380" s="230" t="s">
        <v>31</v>
      </c>
      <c r="F380" s="231" t="s">
        <v>223</v>
      </c>
      <c r="G380" s="229"/>
      <c r="H380" s="232">
        <v>14.72</v>
      </c>
      <c r="I380" s="233"/>
      <c r="J380" s="229"/>
      <c r="K380" s="229"/>
      <c r="L380" s="234"/>
      <c r="M380" s="235"/>
      <c r="N380" s="236"/>
      <c r="O380" s="236"/>
      <c r="P380" s="236"/>
      <c r="Q380" s="236"/>
      <c r="R380" s="236"/>
      <c r="S380" s="236"/>
      <c r="T380" s="237"/>
      <c r="AT380" s="238" t="s">
        <v>210</v>
      </c>
      <c r="AU380" s="238" t="s">
        <v>83</v>
      </c>
      <c r="AV380" s="15" t="s">
        <v>157</v>
      </c>
      <c r="AW380" s="15" t="s">
        <v>38</v>
      </c>
      <c r="AX380" s="15" t="s">
        <v>83</v>
      </c>
      <c r="AY380" s="238" t="s">
        <v>152</v>
      </c>
    </row>
    <row r="381" spans="1:65" s="2" customFormat="1" ht="21.75" customHeight="1">
      <c r="A381" s="38"/>
      <c r="B381" s="39"/>
      <c r="C381" s="175" t="s">
        <v>1141</v>
      </c>
      <c r="D381" s="175" t="s">
        <v>153</v>
      </c>
      <c r="E381" s="176" t="s">
        <v>1142</v>
      </c>
      <c r="F381" s="177" t="s">
        <v>1143</v>
      </c>
      <c r="G381" s="178" t="s">
        <v>224</v>
      </c>
      <c r="H381" s="179">
        <v>1.885</v>
      </c>
      <c r="I381" s="180"/>
      <c r="J381" s="181">
        <f>ROUND(I381*H381,2)</f>
        <v>0</v>
      </c>
      <c r="K381" s="177" t="s">
        <v>31</v>
      </c>
      <c r="L381" s="43"/>
      <c r="M381" s="182" t="s">
        <v>31</v>
      </c>
      <c r="N381" s="183" t="s">
        <v>47</v>
      </c>
      <c r="O381" s="68"/>
      <c r="P381" s="184">
        <f>O381*H381</f>
        <v>0</v>
      </c>
      <c r="Q381" s="184">
        <v>2.2000000000000001E-4</v>
      </c>
      <c r="R381" s="184">
        <f>Q381*H381</f>
        <v>4.147E-4</v>
      </c>
      <c r="S381" s="184">
        <v>0</v>
      </c>
      <c r="T381" s="185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186" t="s">
        <v>157</v>
      </c>
      <c r="AT381" s="186" t="s">
        <v>153</v>
      </c>
      <c r="AU381" s="186" t="s">
        <v>83</v>
      </c>
      <c r="AY381" s="20" t="s">
        <v>152</v>
      </c>
      <c r="BE381" s="187">
        <f>IF(N381="základní",J381,0)</f>
        <v>0</v>
      </c>
      <c r="BF381" s="187">
        <f>IF(N381="snížená",J381,0)</f>
        <v>0</v>
      </c>
      <c r="BG381" s="187">
        <f>IF(N381="zákl. přenesená",J381,0)</f>
        <v>0</v>
      </c>
      <c r="BH381" s="187">
        <f>IF(N381="sníž. přenesená",J381,0)</f>
        <v>0</v>
      </c>
      <c r="BI381" s="187">
        <f>IF(N381="nulová",J381,0)</f>
        <v>0</v>
      </c>
      <c r="BJ381" s="20" t="s">
        <v>83</v>
      </c>
      <c r="BK381" s="187">
        <f>ROUND(I381*H381,2)</f>
        <v>0</v>
      </c>
      <c r="BL381" s="20" t="s">
        <v>157</v>
      </c>
      <c r="BM381" s="186" t="s">
        <v>1144</v>
      </c>
    </row>
    <row r="382" spans="1:65" s="13" customFormat="1" ht="10.199999999999999">
      <c r="B382" s="207"/>
      <c r="C382" s="208"/>
      <c r="D382" s="188" t="s">
        <v>210</v>
      </c>
      <c r="E382" s="209" t="s">
        <v>31</v>
      </c>
      <c r="F382" s="210" t="s">
        <v>1145</v>
      </c>
      <c r="G382" s="208"/>
      <c r="H382" s="209" t="s">
        <v>31</v>
      </c>
      <c r="I382" s="211"/>
      <c r="J382" s="208"/>
      <c r="K382" s="208"/>
      <c r="L382" s="212"/>
      <c r="M382" s="213"/>
      <c r="N382" s="214"/>
      <c r="O382" s="214"/>
      <c r="P382" s="214"/>
      <c r="Q382" s="214"/>
      <c r="R382" s="214"/>
      <c r="S382" s="214"/>
      <c r="T382" s="215"/>
      <c r="AT382" s="216" t="s">
        <v>210</v>
      </c>
      <c r="AU382" s="216" t="s">
        <v>83</v>
      </c>
      <c r="AV382" s="13" t="s">
        <v>83</v>
      </c>
      <c r="AW382" s="13" t="s">
        <v>38</v>
      </c>
      <c r="AX382" s="13" t="s">
        <v>76</v>
      </c>
      <c r="AY382" s="216" t="s">
        <v>152</v>
      </c>
    </row>
    <row r="383" spans="1:65" s="14" customFormat="1" ht="10.199999999999999">
      <c r="B383" s="217"/>
      <c r="C383" s="218"/>
      <c r="D383" s="188" t="s">
        <v>210</v>
      </c>
      <c r="E383" s="219" t="s">
        <v>1146</v>
      </c>
      <c r="F383" s="220" t="s">
        <v>1147</v>
      </c>
      <c r="G383" s="218"/>
      <c r="H383" s="221">
        <v>1.885</v>
      </c>
      <c r="I383" s="222"/>
      <c r="J383" s="218"/>
      <c r="K383" s="218"/>
      <c r="L383" s="223"/>
      <c r="M383" s="224"/>
      <c r="N383" s="225"/>
      <c r="O383" s="225"/>
      <c r="P383" s="225"/>
      <c r="Q383" s="225"/>
      <c r="R383" s="225"/>
      <c r="S383" s="225"/>
      <c r="T383" s="226"/>
      <c r="AT383" s="227" t="s">
        <v>210</v>
      </c>
      <c r="AU383" s="227" t="s">
        <v>83</v>
      </c>
      <c r="AV383" s="14" t="s">
        <v>85</v>
      </c>
      <c r="AW383" s="14" t="s">
        <v>38</v>
      </c>
      <c r="AX383" s="14" t="s">
        <v>83</v>
      </c>
      <c r="AY383" s="227" t="s">
        <v>152</v>
      </c>
    </row>
    <row r="384" spans="1:65" s="2" customFormat="1" ht="16.5" customHeight="1">
      <c r="A384" s="38"/>
      <c r="B384" s="39"/>
      <c r="C384" s="175" t="s">
        <v>1148</v>
      </c>
      <c r="D384" s="175" t="s">
        <v>153</v>
      </c>
      <c r="E384" s="176" t="s">
        <v>1149</v>
      </c>
      <c r="F384" s="177" t="s">
        <v>1150</v>
      </c>
      <c r="G384" s="178" t="s">
        <v>207</v>
      </c>
      <c r="H384" s="179">
        <v>38</v>
      </c>
      <c r="I384" s="180"/>
      <c r="J384" s="181">
        <f>ROUND(I384*H384,2)</f>
        <v>0</v>
      </c>
      <c r="K384" s="177" t="s">
        <v>31</v>
      </c>
      <c r="L384" s="43"/>
      <c r="M384" s="182" t="s">
        <v>31</v>
      </c>
      <c r="N384" s="183" t="s">
        <v>47</v>
      </c>
      <c r="O384" s="68"/>
      <c r="P384" s="184">
        <f>O384*H384</f>
        <v>0</v>
      </c>
      <c r="Q384" s="184">
        <v>0</v>
      </c>
      <c r="R384" s="184">
        <f>Q384*H384</f>
        <v>0</v>
      </c>
      <c r="S384" s="184">
        <v>0</v>
      </c>
      <c r="T384" s="185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186" t="s">
        <v>157</v>
      </c>
      <c r="AT384" s="186" t="s">
        <v>153</v>
      </c>
      <c r="AU384" s="186" t="s">
        <v>83</v>
      </c>
      <c r="AY384" s="20" t="s">
        <v>152</v>
      </c>
      <c r="BE384" s="187">
        <f>IF(N384="základní",J384,0)</f>
        <v>0</v>
      </c>
      <c r="BF384" s="187">
        <f>IF(N384="snížená",J384,0)</f>
        <v>0</v>
      </c>
      <c r="BG384" s="187">
        <f>IF(N384="zákl. přenesená",J384,0)</f>
        <v>0</v>
      </c>
      <c r="BH384" s="187">
        <f>IF(N384="sníž. přenesená",J384,0)</f>
        <v>0</v>
      </c>
      <c r="BI384" s="187">
        <f>IF(N384="nulová",J384,0)</f>
        <v>0</v>
      </c>
      <c r="BJ384" s="20" t="s">
        <v>83</v>
      </c>
      <c r="BK384" s="187">
        <f>ROUND(I384*H384,2)</f>
        <v>0</v>
      </c>
      <c r="BL384" s="20" t="s">
        <v>157</v>
      </c>
      <c r="BM384" s="186" t="s">
        <v>1151</v>
      </c>
    </row>
    <row r="385" spans="1:65" s="2" customFormat="1" ht="16.5" customHeight="1">
      <c r="A385" s="38"/>
      <c r="B385" s="39"/>
      <c r="C385" s="175" t="s">
        <v>1152</v>
      </c>
      <c r="D385" s="175" t="s">
        <v>153</v>
      </c>
      <c r="E385" s="176" t="s">
        <v>1153</v>
      </c>
      <c r="F385" s="177" t="s">
        <v>1154</v>
      </c>
      <c r="G385" s="178" t="s">
        <v>207</v>
      </c>
      <c r="H385" s="179">
        <v>38</v>
      </c>
      <c r="I385" s="180"/>
      <c r="J385" s="181">
        <f>ROUND(I385*H385,2)</f>
        <v>0</v>
      </c>
      <c r="K385" s="177" t="s">
        <v>31</v>
      </c>
      <c r="L385" s="43"/>
      <c r="M385" s="182" t="s">
        <v>31</v>
      </c>
      <c r="N385" s="183" t="s">
        <v>47</v>
      </c>
      <c r="O385" s="68"/>
      <c r="P385" s="184">
        <f>O385*H385</f>
        <v>0</v>
      </c>
      <c r="Q385" s="184">
        <v>0</v>
      </c>
      <c r="R385" s="184">
        <f>Q385*H385</f>
        <v>0</v>
      </c>
      <c r="S385" s="184">
        <v>0</v>
      </c>
      <c r="T385" s="185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186" t="s">
        <v>157</v>
      </c>
      <c r="AT385" s="186" t="s">
        <v>153</v>
      </c>
      <c r="AU385" s="186" t="s">
        <v>83</v>
      </c>
      <c r="AY385" s="20" t="s">
        <v>152</v>
      </c>
      <c r="BE385" s="187">
        <f>IF(N385="základní",J385,0)</f>
        <v>0</v>
      </c>
      <c r="BF385" s="187">
        <f>IF(N385="snížená",J385,0)</f>
        <v>0</v>
      </c>
      <c r="BG385" s="187">
        <f>IF(N385="zákl. přenesená",J385,0)</f>
        <v>0</v>
      </c>
      <c r="BH385" s="187">
        <f>IF(N385="sníž. přenesená",J385,0)</f>
        <v>0</v>
      </c>
      <c r="BI385" s="187">
        <f>IF(N385="nulová",J385,0)</f>
        <v>0</v>
      </c>
      <c r="BJ385" s="20" t="s">
        <v>83</v>
      </c>
      <c r="BK385" s="187">
        <f>ROUND(I385*H385,2)</f>
        <v>0</v>
      </c>
      <c r="BL385" s="20" t="s">
        <v>157</v>
      </c>
      <c r="BM385" s="186" t="s">
        <v>1155</v>
      </c>
    </row>
    <row r="386" spans="1:65" s="2" customFormat="1" ht="16.5" customHeight="1">
      <c r="A386" s="38"/>
      <c r="B386" s="39"/>
      <c r="C386" s="175" t="s">
        <v>1156</v>
      </c>
      <c r="D386" s="175" t="s">
        <v>153</v>
      </c>
      <c r="E386" s="176" t="s">
        <v>1157</v>
      </c>
      <c r="F386" s="177" t="s">
        <v>1158</v>
      </c>
      <c r="G386" s="178" t="s">
        <v>207</v>
      </c>
      <c r="H386" s="179">
        <v>19</v>
      </c>
      <c r="I386" s="180"/>
      <c r="J386" s="181">
        <f>ROUND(I386*H386,2)</f>
        <v>0</v>
      </c>
      <c r="K386" s="177" t="s">
        <v>31</v>
      </c>
      <c r="L386" s="43"/>
      <c r="M386" s="182" t="s">
        <v>31</v>
      </c>
      <c r="N386" s="183" t="s">
        <v>47</v>
      </c>
      <c r="O386" s="68"/>
      <c r="P386" s="184">
        <f>O386*H386</f>
        <v>0</v>
      </c>
      <c r="Q386" s="184">
        <v>0</v>
      </c>
      <c r="R386" s="184">
        <f>Q386*H386</f>
        <v>0</v>
      </c>
      <c r="S386" s="184">
        <v>0</v>
      </c>
      <c r="T386" s="185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186" t="s">
        <v>157</v>
      </c>
      <c r="AT386" s="186" t="s">
        <v>153</v>
      </c>
      <c r="AU386" s="186" t="s">
        <v>83</v>
      </c>
      <c r="AY386" s="20" t="s">
        <v>152</v>
      </c>
      <c r="BE386" s="187">
        <f>IF(N386="základní",J386,0)</f>
        <v>0</v>
      </c>
      <c r="BF386" s="187">
        <f>IF(N386="snížená",J386,0)</f>
        <v>0</v>
      </c>
      <c r="BG386" s="187">
        <f>IF(N386="zákl. přenesená",J386,0)</f>
        <v>0</v>
      </c>
      <c r="BH386" s="187">
        <f>IF(N386="sníž. přenesená",J386,0)</f>
        <v>0</v>
      </c>
      <c r="BI386" s="187">
        <f>IF(N386="nulová",J386,0)</f>
        <v>0</v>
      </c>
      <c r="BJ386" s="20" t="s">
        <v>83</v>
      </c>
      <c r="BK386" s="187">
        <f>ROUND(I386*H386,2)</f>
        <v>0</v>
      </c>
      <c r="BL386" s="20" t="s">
        <v>157</v>
      </c>
      <c r="BM386" s="186" t="s">
        <v>1159</v>
      </c>
    </row>
    <row r="387" spans="1:65" s="2" customFormat="1" ht="38.4">
      <c r="A387" s="38"/>
      <c r="B387" s="39"/>
      <c r="C387" s="40"/>
      <c r="D387" s="188" t="s">
        <v>159</v>
      </c>
      <c r="E387" s="40"/>
      <c r="F387" s="189" t="s">
        <v>1160</v>
      </c>
      <c r="G387" s="40"/>
      <c r="H387" s="40"/>
      <c r="I387" s="190"/>
      <c r="J387" s="40"/>
      <c r="K387" s="40"/>
      <c r="L387" s="43"/>
      <c r="M387" s="191"/>
      <c r="N387" s="192"/>
      <c r="O387" s="68"/>
      <c r="P387" s="68"/>
      <c r="Q387" s="68"/>
      <c r="R387" s="68"/>
      <c r="S387" s="68"/>
      <c r="T387" s="69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20" t="s">
        <v>159</v>
      </c>
      <c r="AU387" s="20" t="s">
        <v>83</v>
      </c>
    </row>
    <row r="388" spans="1:65" s="11" customFormat="1" ht="25.95" customHeight="1">
      <c r="B388" s="161"/>
      <c r="C388" s="162"/>
      <c r="D388" s="163" t="s">
        <v>75</v>
      </c>
      <c r="E388" s="164" t="s">
        <v>1161</v>
      </c>
      <c r="F388" s="164" t="s">
        <v>1162</v>
      </c>
      <c r="G388" s="162"/>
      <c r="H388" s="162"/>
      <c r="I388" s="165"/>
      <c r="J388" s="166">
        <f>BK388</f>
        <v>0</v>
      </c>
      <c r="K388" s="162"/>
      <c r="L388" s="167"/>
      <c r="M388" s="168"/>
      <c r="N388" s="169"/>
      <c r="O388" s="169"/>
      <c r="P388" s="170">
        <f>SUM(P389:P392)</f>
        <v>0</v>
      </c>
      <c r="Q388" s="169"/>
      <c r="R388" s="170">
        <f>SUM(R389:R392)</f>
        <v>0</v>
      </c>
      <c r="S388" s="169"/>
      <c r="T388" s="171">
        <f>SUM(T389:T392)</f>
        <v>0</v>
      </c>
      <c r="AR388" s="172" t="s">
        <v>83</v>
      </c>
      <c r="AT388" s="173" t="s">
        <v>75</v>
      </c>
      <c r="AU388" s="173" t="s">
        <v>76</v>
      </c>
      <c r="AY388" s="172" t="s">
        <v>152</v>
      </c>
      <c r="BK388" s="174">
        <f>SUM(BK389:BK392)</f>
        <v>0</v>
      </c>
    </row>
    <row r="389" spans="1:65" s="2" customFormat="1" ht="24.15" customHeight="1">
      <c r="A389" s="38"/>
      <c r="B389" s="39"/>
      <c r="C389" s="175" t="s">
        <v>1163</v>
      </c>
      <c r="D389" s="175" t="s">
        <v>153</v>
      </c>
      <c r="E389" s="176" t="s">
        <v>1164</v>
      </c>
      <c r="F389" s="177" t="s">
        <v>1165</v>
      </c>
      <c r="G389" s="178" t="s">
        <v>1166</v>
      </c>
      <c r="H389" s="179">
        <v>534.51099999999997</v>
      </c>
      <c r="I389" s="180"/>
      <c r="J389" s="181">
        <f>ROUND(I389*H389,2)</f>
        <v>0</v>
      </c>
      <c r="K389" s="177" t="s">
        <v>31</v>
      </c>
      <c r="L389" s="43"/>
      <c r="M389" s="182" t="s">
        <v>31</v>
      </c>
      <c r="N389" s="183" t="s">
        <v>47</v>
      </c>
      <c r="O389" s="68"/>
      <c r="P389" s="184">
        <f>O389*H389</f>
        <v>0</v>
      </c>
      <c r="Q389" s="184">
        <v>0</v>
      </c>
      <c r="R389" s="184">
        <f>Q389*H389</f>
        <v>0</v>
      </c>
      <c r="S389" s="184">
        <v>0</v>
      </c>
      <c r="T389" s="185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186" t="s">
        <v>157</v>
      </c>
      <c r="AT389" s="186" t="s">
        <v>153</v>
      </c>
      <c r="AU389" s="186" t="s">
        <v>83</v>
      </c>
      <c r="AY389" s="20" t="s">
        <v>152</v>
      </c>
      <c r="BE389" s="187">
        <f>IF(N389="základní",J389,0)</f>
        <v>0</v>
      </c>
      <c r="BF389" s="187">
        <f>IF(N389="snížená",J389,0)</f>
        <v>0</v>
      </c>
      <c r="BG389" s="187">
        <f>IF(N389="zákl. přenesená",J389,0)</f>
        <v>0</v>
      </c>
      <c r="BH389" s="187">
        <f>IF(N389="sníž. přenesená",J389,0)</f>
        <v>0</v>
      </c>
      <c r="BI389" s="187">
        <f>IF(N389="nulová",J389,0)</f>
        <v>0</v>
      </c>
      <c r="BJ389" s="20" t="s">
        <v>83</v>
      </c>
      <c r="BK389" s="187">
        <f>ROUND(I389*H389,2)</f>
        <v>0</v>
      </c>
      <c r="BL389" s="20" t="s">
        <v>157</v>
      </c>
      <c r="BM389" s="186" t="s">
        <v>1167</v>
      </c>
    </row>
    <row r="390" spans="1:65" s="13" customFormat="1" ht="10.199999999999999">
      <c r="B390" s="207"/>
      <c r="C390" s="208"/>
      <c r="D390" s="188" t="s">
        <v>210</v>
      </c>
      <c r="E390" s="209" t="s">
        <v>31</v>
      </c>
      <c r="F390" s="210" t="s">
        <v>801</v>
      </c>
      <c r="G390" s="208"/>
      <c r="H390" s="209" t="s">
        <v>31</v>
      </c>
      <c r="I390" s="211"/>
      <c r="J390" s="208"/>
      <c r="K390" s="208"/>
      <c r="L390" s="212"/>
      <c r="M390" s="213"/>
      <c r="N390" s="214"/>
      <c r="O390" s="214"/>
      <c r="P390" s="214"/>
      <c r="Q390" s="214"/>
      <c r="R390" s="214"/>
      <c r="S390" s="214"/>
      <c r="T390" s="215"/>
      <c r="AT390" s="216" t="s">
        <v>210</v>
      </c>
      <c r="AU390" s="216" t="s">
        <v>83</v>
      </c>
      <c r="AV390" s="13" t="s">
        <v>83</v>
      </c>
      <c r="AW390" s="13" t="s">
        <v>38</v>
      </c>
      <c r="AX390" s="13" t="s">
        <v>76</v>
      </c>
      <c r="AY390" s="216" t="s">
        <v>152</v>
      </c>
    </row>
    <row r="391" spans="1:65" s="14" customFormat="1" ht="10.199999999999999">
      <c r="B391" s="217"/>
      <c r="C391" s="218"/>
      <c r="D391" s="188" t="s">
        <v>210</v>
      </c>
      <c r="E391" s="219" t="s">
        <v>31</v>
      </c>
      <c r="F391" s="220" t="s">
        <v>1168</v>
      </c>
      <c r="G391" s="218"/>
      <c r="H391" s="221">
        <v>314.41800000000001</v>
      </c>
      <c r="I391" s="222"/>
      <c r="J391" s="218"/>
      <c r="K391" s="218"/>
      <c r="L391" s="223"/>
      <c r="M391" s="224"/>
      <c r="N391" s="225"/>
      <c r="O391" s="225"/>
      <c r="P391" s="225"/>
      <c r="Q391" s="225"/>
      <c r="R391" s="225"/>
      <c r="S391" s="225"/>
      <c r="T391" s="226"/>
      <c r="AT391" s="227" t="s">
        <v>210</v>
      </c>
      <c r="AU391" s="227" t="s">
        <v>83</v>
      </c>
      <c r="AV391" s="14" t="s">
        <v>85</v>
      </c>
      <c r="AW391" s="14" t="s">
        <v>38</v>
      </c>
      <c r="AX391" s="14" t="s">
        <v>76</v>
      </c>
      <c r="AY391" s="227" t="s">
        <v>152</v>
      </c>
    </row>
    <row r="392" spans="1:65" s="14" customFormat="1" ht="10.199999999999999">
      <c r="B392" s="217"/>
      <c r="C392" s="218"/>
      <c r="D392" s="188" t="s">
        <v>210</v>
      </c>
      <c r="E392" s="219" t="s">
        <v>31</v>
      </c>
      <c r="F392" s="220" t="s">
        <v>1169</v>
      </c>
      <c r="G392" s="218"/>
      <c r="H392" s="221">
        <v>534.51099999999997</v>
      </c>
      <c r="I392" s="222"/>
      <c r="J392" s="218"/>
      <c r="K392" s="218"/>
      <c r="L392" s="223"/>
      <c r="M392" s="264"/>
      <c r="N392" s="265"/>
      <c r="O392" s="265"/>
      <c r="P392" s="265"/>
      <c r="Q392" s="265"/>
      <c r="R392" s="265"/>
      <c r="S392" s="265"/>
      <c r="T392" s="266"/>
      <c r="AT392" s="227" t="s">
        <v>210</v>
      </c>
      <c r="AU392" s="227" t="s">
        <v>83</v>
      </c>
      <c r="AV392" s="14" t="s">
        <v>85</v>
      </c>
      <c r="AW392" s="14" t="s">
        <v>38</v>
      </c>
      <c r="AX392" s="14" t="s">
        <v>83</v>
      </c>
      <c r="AY392" s="227" t="s">
        <v>152</v>
      </c>
    </row>
    <row r="393" spans="1:65" s="2" customFormat="1" ht="6.9" customHeight="1">
      <c r="A393" s="38"/>
      <c r="B393" s="51"/>
      <c r="C393" s="52"/>
      <c r="D393" s="52"/>
      <c r="E393" s="52"/>
      <c r="F393" s="52"/>
      <c r="G393" s="52"/>
      <c r="H393" s="52"/>
      <c r="I393" s="52"/>
      <c r="J393" s="52"/>
      <c r="K393" s="52"/>
      <c r="L393" s="43"/>
      <c r="M393" s="38"/>
      <c r="O393" s="38"/>
      <c r="P393" s="38"/>
      <c r="Q393" s="38"/>
      <c r="R393" s="38"/>
      <c r="S393" s="38"/>
      <c r="T393" s="38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</row>
  </sheetData>
  <sheetProtection algorithmName="SHA-512" hashValue="yVMugHlgmJwxP8/vrrYDQIdKFW2XkSaYZsQU4ZxyC5JIhao1vYo7eh0jRbwt5tlOL44K+k2ITtmEbrnQ3Gezog==" saltValue="CoTlo4Tux3c3jFXH0ZpNR37CuRJf9kkOJ1Dq9buXwl24deymEDEJpky2vya8BYMY9yjHK+PqKI6i1MuVi5vPFQ==" spinCount="100000" sheet="1" objects="1" scenarios="1" formatColumns="0" formatRows="0" autoFilter="0"/>
  <autoFilter ref="C93:K392" xr:uid="{00000000-0009-0000-0000-000004000000}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368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56" s="1" customFormat="1" ht="36.9" customHeight="1">
      <c r="L2" s="394"/>
      <c r="M2" s="394"/>
      <c r="N2" s="394"/>
      <c r="O2" s="394"/>
      <c r="P2" s="394"/>
      <c r="Q2" s="394"/>
      <c r="R2" s="394"/>
      <c r="S2" s="394"/>
      <c r="T2" s="394"/>
      <c r="U2" s="394"/>
      <c r="V2" s="394"/>
      <c r="AT2" s="20" t="s">
        <v>105</v>
      </c>
      <c r="AZ2" s="263" t="s">
        <v>1170</v>
      </c>
      <c r="BA2" s="263" t="s">
        <v>1171</v>
      </c>
      <c r="BB2" s="263" t="s">
        <v>207</v>
      </c>
      <c r="BC2" s="263" t="s">
        <v>1172</v>
      </c>
      <c r="BD2" s="263" t="s">
        <v>85</v>
      </c>
    </row>
    <row r="3" spans="1:56" s="1" customFormat="1" ht="6.9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23"/>
      <c r="AT3" s="20" t="s">
        <v>85</v>
      </c>
      <c r="AZ3" s="263" t="s">
        <v>648</v>
      </c>
      <c r="BA3" s="263" t="s">
        <v>649</v>
      </c>
      <c r="BB3" s="263" t="s">
        <v>650</v>
      </c>
      <c r="BC3" s="263" t="s">
        <v>1173</v>
      </c>
      <c r="BD3" s="263" t="s">
        <v>85</v>
      </c>
    </row>
    <row r="4" spans="1:56" s="1" customFormat="1" ht="24.9" customHeight="1">
      <c r="B4" s="23"/>
      <c r="D4" s="114" t="s">
        <v>128</v>
      </c>
      <c r="L4" s="23"/>
      <c r="M4" s="115" t="s">
        <v>10</v>
      </c>
      <c r="AT4" s="20" t="s">
        <v>4</v>
      </c>
      <c r="AZ4" s="263" t="s">
        <v>652</v>
      </c>
      <c r="BA4" s="263" t="s">
        <v>653</v>
      </c>
      <c r="BB4" s="263" t="s">
        <v>650</v>
      </c>
      <c r="BC4" s="263" t="s">
        <v>1174</v>
      </c>
      <c r="BD4" s="263" t="s">
        <v>85</v>
      </c>
    </row>
    <row r="5" spans="1:56" s="1" customFormat="1" ht="6.9" customHeight="1">
      <c r="B5" s="23"/>
      <c r="L5" s="23"/>
      <c r="AZ5" s="263" t="s">
        <v>655</v>
      </c>
      <c r="BA5" s="263" t="s">
        <v>656</v>
      </c>
      <c r="BB5" s="263" t="s">
        <v>650</v>
      </c>
      <c r="BC5" s="263" t="s">
        <v>1175</v>
      </c>
      <c r="BD5" s="263" t="s">
        <v>85</v>
      </c>
    </row>
    <row r="6" spans="1:56" s="1" customFormat="1" ht="12" customHeight="1">
      <c r="B6" s="23"/>
      <c r="D6" s="116" t="s">
        <v>16</v>
      </c>
      <c r="L6" s="23"/>
      <c r="AZ6" s="263" t="s">
        <v>658</v>
      </c>
      <c r="BA6" s="263" t="s">
        <v>659</v>
      </c>
      <c r="BB6" s="263" t="s">
        <v>650</v>
      </c>
      <c r="BC6" s="263" t="s">
        <v>1176</v>
      </c>
      <c r="BD6" s="263" t="s">
        <v>85</v>
      </c>
    </row>
    <row r="7" spans="1:56" s="1" customFormat="1" ht="16.5" customHeight="1">
      <c r="B7" s="23"/>
      <c r="E7" s="411" t="str">
        <f>'Rekapitulace stavby'!K6</f>
        <v>ÚČOV nát. lab. LB - Odvodnění v areálu Ekotechnického muzea</v>
      </c>
      <c r="F7" s="412"/>
      <c r="G7" s="412"/>
      <c r="H7" s="412"/>
      <c r="L7" s="23"/>
      <c r="AZ7" s="263" t="s">
        <v>1177</v>
      </c>
      <c r="BA7" s="263" t="s">
        <v>1178</v>
      </c>
      <c r="BB7" s="263" t="s">
        <v>650</v>
      </c>
      <c r="BC7" s="263" t="s">
        <v>1179</v>
      </c>
      <c r="BD7" s="263" t="s">
        <v>85</v>
      </c>
    </row>
    <row r="8" spans="1:56" s="1" customFormat="1" ht="12" customHeight="1">
      <c r="B8" s="23"/>
      <c r="D8" s="116" t="s">
        <v>129</v>
      </c>
      <c r="L8" s="23"/>
      <c r="AZ8" s="263" t="s">
        <v>1180</v>
      </c>
      <c r="BA8" s="263" t="s">
        <v>1181</v>
      </c>
      <c r="BB8" s="263" t="s">
        <v>207</v>
      </c>
      <c r="BC8" s="263" t="s">
        <v>1182</v>
      </c>
      <c r="BD8" s="263" t="s">
        <v>85</v>
      </c>
    </row>
    <row r="9" spans="1:56" s="2" customFormat="1" ht="16.5" customHeight="1">
      <c r="A9" s="38"/>
      <c r="B9" s="43"/>
      <c r="C9" s="38"/>
      <c r="D9" s="38"/>
      <c r="E9" s="411" t="s">
        <v>667</v>
      </c>
      <c r="F9" s="413"/>
      <c r="G9" s="413"/>
      <c r="H9" s="413"/>
      <c r="I9" s="38"/>
      <c r="J9" s="38"/>
      <c r="K9" s="38"/>
      <c r="L9" s="11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263" t="s">
        <v>664</v>
      </c>
      <c r="BA9" s="263" t="s">
        <v>665</v>
      </c>
      <c r="BB9" s="263" t="s">
        <v>650</v>
      </c>
      <c r="BC9" s="263" t="s">
        <v>1183</v>
      </c>
      <c r="BD9" s="263" t="s">
        <v>85</v>
      </c>
    </row>
    <row r="10" spans="1:56" s="2" customFormat="1" ht="12" customHeight="1">
      <c r="A10" s="38"/>
      <c r="B10" s="43"/>
      <c r="C10" s="38"/>
      <c r="D10" s="116" t="s">
        <v>131</v>
      </c>
      <c r="E10" s="38"/>
      <c r="F10" s="38"/>
      <c r="G10" s="38"/>
      <c r="H10" s="38"/>
      <c r="I10" s="38"/>
      <c r="J10" s="38"/>
      <c r="K10" s="38"/>
      <c r="L10" s="11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263" t="s">
        <v>668</v>
      </c>
      <c r="BA10" s="263" t="s">
        <v>669</v>
      </c>
      <c r="BB10" s="263" t="s">
        <v>31</v>
      </c>
      <c r="BC10" s="263" t="s">
        <v>1184</v>
      </c>
      <c r="BD10" s="263" t="s">
        <v>85</v>
      </c>
    </row>
    <row r="11" spans="1:56" s="2" customFormat="1" ht="16.5" customHeight="1">
      <c r="A11" s="38"/>
      <c r="B11" s="43"/>
      <c r="C11" s="38"/>
      <c r="D11" s="38"/>
      <c r="E11" s="414" t="s">
        <v>1185</v>
      </c>
      <c r="F11" s="413"/>
      <c r="G11" s="413"/>
      <c r="H11" s="413"/>
      <c r="I11" s="38"/>
      <c r="J11" s="38"/>
      <c r="K11" s="38"/>
      <c r="L11" s="11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263" t="s">
        <v>1186</v>
      </c>
      <c r="BA11" s="263" t="s">
        <v>1187</v>
      </c>
      <c r="BB11" s="263" t="s">
        <v>207</v>
      </c>
      <c r="BC11" s="263" t="s">
        <v>189</v>
      </c>
      <c r="BD11" s="263" t="s">
        <v>85</v>
      </c>
    </row>
    <row r="12" spans="1:56" s="2" customFormat="1" ht="10.199999999999999">
      <c r="A12" s="38"/>
      <c r="B12" s="43"/>
      <c r="C12" s="38"/>
      <c r="D12" s="38"/>
      <c r="E12" s="38"/>
      <c r="F12" s="38"/>
      <c r="G12" s="38"/>
      <c r="H12" s="38"/>
      <c r="I12" s="38"/>
      <c r="J12" s="38"/>
      <c r="K12" s="38"/>
      <c r="L12" s="11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263" t="s">
        <v>671</v>
      </c>
      <c r="BA12" s="263" t="s">
        <v>672</v>
      </c>
      <c r="BB12" s="263" t="s">
        <v>650</v>
      </c>
      <c r="BC12" s="263" t="s">
        <v>1188</v>
      </c>
      <c r="BD12" s="263" t="s">
        <v>85</v>
      </c>
    </row>
    <row r="13" spans="1:56" s="2" customFormat="1" ht="12" customHeight="1">
      <c r="A13" s="38"/>
      <c r="B13" s="43"/>
      <c r="C13" s="38"/>
      <c r="D13" s="116" t="s">
        <v>18</v>
      </c>
      <c r="E13" s="38"/>
      <c r="F13" s="107" t="s">
        <v>31</v>
      </c>
      <c r="G13" s="38"/>
      <c r="H13" s="38"/>
      <c r="I13" s="116" t="s">
        <v>20</v>
      </c>
      <c r="J13" s="107" t="s">
        <v>31</v>
      </c>
      <c r="K13" s="38"/>
      <c r="L13" s="11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263" t="s">
        <v>1189</v>
      </c>
      <c r="BA13" s="263" t="s">
        <v>1190</v>
      </c>
      <c r="BB13" s="263" t="s">
        <v>650</v>
      </c>
      <c r="BC13" s="263" t="s">
        <v>1191</v>
      </c>
      <c r="BD13" s="263" t="s">
        <v>85</v>
      </c>
    </row>
    <row r="14" spans="1:56" s="2" customFormat="1" ht="12" customHeight="1">
      <c r="A14" s="38"/>
      <c r="B14" s="43"/>
      <c r="C14" s="38"/>
      <c r="D14" s="116" t="s">
        <v>22</v>
      </c>
      <c r="E14" s="38"/>
      <c r="F14" s="107" t="s">
        <v>23</v>
      </c>
      <c r="G14" s="38"/>
      <c r="H14" s="38"/>
      <c r="I14" s="116" t="s">
        <v>24</v>
      </c>
      <c r="J14" s="118">
        <f>'Rekapitulace stavby'!AN8</f>
        <v>45674</v>
      </c>
      <c r="K14" s="38"/>
      <c r="L14" s="11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263" t="s">
        <v>1192</v>
      </c>
      <c r="BA14" s="263" t="s">
        <v>679</v>
      </c>
      <c r="BB14" s="263" t="s">
        <v>650</v>
      </c>
      <c r="BC14" s="263" t="s">
        <v>1193</v>
      </c>
      <c r="BD14" s="263" t="s">
        <v>85</v>
      </c>
    </row>
    <row r="15" spans="1:56" s="2" customFormat="1" ht="10.8" customHeight="1">
      <c r="A15" s="38"/>
      <c r="B15" s="43"/>
      <c r="C15" s="38"/>
      <c r="D15" s="38"/>
      <c r="E15" s="38"/>
      <c r="F15" s="38"/>
      <c r="G15" s="38"/>
      <c r="H15" s="38"/>
      <c r="I15" s="38"/>
      <c r="J15" s="38"/>
      <c r="K15" s="38"/>
      <c r="L15" s="11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Z15" s="263" t="s">
        <v>675</v>
      </c>
      <c r="BA15" s="263" t="s">
        <v>676</v>
      </c>
      <c r="BB15" s="263" t="s">
        <v>31</v>
      </c>
      <c r="BC15" s="263" t="s">
        <v>1194</v>
      </c>
      <c r="BD15" s="263" t="s">
        <v>85</v>
      </c>
    </row>
    <row r="16" spans="1:56" s="2" customFormat="1" ht="12" customHeight="1">
      <c r="A16" s="38"/>
      <c r="B16" s="43"/>
      <c r="C16" s="38"/>
      <c r="D16" s="116" t="s">
        <v>29</v>
      </c>
      <c r="E16" s="38"/>
      <c r="F16" s="38"/>
      <c r="G16" s="38"/>
      <c r="H16" s="38"/>
      <c r="I16" s="116" t="s">
        <v>30</v>
      </c>
      <c r="J16" s="107" t="s">
        <v>31</v>
      </c>
      <c r="K16" s="38"/>
      <c r="L16" s="11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Z16" s="263" t="s">
        <v>681</v>
      </c>
      <c r="BA16" s="263" t="s">
        <v>682</v>
      </c>
      <c r="BB16" s="263" t="s">
        <v>650</v>
      </c>
      <c r="BC16" s="263" t="s">
        <v>1195</v>
      </c>
      <c r="BD16" s="263" t="s">
        <v>85</v>
      </c>
    </row>
    <row r="17" spans="1:56" s="2" customFormat="1" ht="18" customHeight="1">
      <c r="A17" s="38"/>
      <c r="B17" s="43"/>
      <c r="C17" s="38"/>
      <c r="D17" s="38"/>
      <c r="E17" s="107" t="s">
        <v>32</v>
      </c>
      <c r="F17" s="38"/>
      <c r="G17" s="38"/>
      <c r="H17" s="38"/>
      <c r="I17" s="116" t="s">
        <v>33</v>
      </c>
      <c r="J17" s="107" t="s">
        <v>31</v>
      </c>
      <c r="K17" s="38"/>
      <c r="L17" s="11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Z17" s="263" t="s">
        <v>684</v>
      </c>
      <c r="BA17" s="263" t="s">
        <v>685</v>
      </c>
      <c r="BB17" s="263" t="s">
        <v>650</v>
      </c>
      <c r="BC17" s="263" t="s">
        <v>1196</v>
      </c>
      <c r="BD17" s="263" t="s">
        <v>85</v>
      </c>
    </row>
    <row r="18" spans="1:56" s="2" customFormat="1" ht="6.9" customHeight="1">
      <c r="A18" s="38"/>
      <c r="B18" s="43"/>
      <c r="C18" s="38"/>
      <c r="D18" s="38"/>
      <c r="E18" s="38"/>
      <c r="F18" s="38"/>
      <c r="G18" s="38"/>
      <c r="H18" s="38"/>
      <c r="I18" s="38"/>
      <c r="J18" s="38"/>
      <c r="K18" s="38"/>
      <c r="L18" s="11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Z18" s="263" t="s">
        <v>1197</v>
      </c>
      <c r="BA18" s="263" t="s">
        <v>1198</v>
      </c>
      <c r="BB18" s="263" t="s">
        <v>207</v>
      </c>
      <c r="BC18" s="263" t="s">
        <v>1199</v>
      </c>
      <c r="BD18" s="263" t="s">
        <v>85</v>
      </c>
    </row>
    <row r="19" spans="1:56" s="2" customFormat="1" ht="12" customHeight="1">
      <c r="A19" s="38"/>
      <c r="B19" s="43"/>
      <c r="C19" s="38"/>
      <c r="D19" s="116" t="s">
        <v>34</v>
      </c>
      <c r="E19" s="38"/>
      <c r="F19" s="38"/>
      <c r="G19" s="38"/>
      <c r="H19" s="38"/>
      <c r="I19" s="116" t="s">
        <v>30</v>
      </c>
      <c r="J19" s="33" t="str">
        <f>'Rekapitulace stavby'!AN13</f>
        <v>Vyplň údaj</v>
      </c>
      <c r="K19" s="38"/>
      <c r="L19" s="11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Z19" s="263" t="s">
        <v>693</v>
      </c>
      <c r="BA19" s="263" t="s">
        <v>694</v>
      </c>
      <c r="BB19" s="263" t="s">
        <v>650</v>
      </c>
      <c r="BC19" s="263" t="s">
        <v>1200</v>
      </c>
      <c r="BD19" s="263" t="s">
        <v>85</v>
      </c>
    </row>
    <row r="20" spans="1:56" s="2" customFormat="1" ht="18" customHeight="1">
      <c r="A20" s="38"/>
      <c r="B20" s="43"/>
      <c r="C20" s="38"/>
      <c r="D20" s="38"/>
      <c r="E20" s="415" t="str">
        <f>'Rekapitulace stavby'!E14</f>
        <v>Vyplň údaj</v>
      </c>
      <c r="F20" s="416"/>
      <c r="G20" s="416"/>
      <c r="H20" s="416"/>
      <c r="I20" s="116" t="s">
        <v>33</v>
      </c>
      <c r="J20" s="33" t="str">
        <f>'Rekapitulace stavby'!AN14</f>
        <v>Vyplň údaj</v>
      </c>
      <c r="K20" s="38"/>
      <c r="L20" s="11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Z20" s="263" t="s">
        <v>1201</v>
      </c>
      <c r="BA20" s="263" t="s">
        <v>697</v>
      </c>
      <c r="BB20" s="263" t="s">
        <v>650</v>
      </c>
      <c r="BC20" s="263" t="s">
        <v>1202</v>
      </c>
      <c r="BD20" s="263" t="s">
        <v>85</v>
      </c>
    </row>
    <row r="21" spans="1:56" s="2" customFormat="1" ht="6.9" customHeight="1">
      <c r="A21" s="38"/>
      <c r="B21" s="43"/>
      <c r="C21" s="38"/>
      <c r="D21" s="38"/>
      <c r="E21" s="38"/>
      <c r="F21" s="38"/>
      <c r="G21" s="38"/>
      <c r="H21" s="38"/>
      <c r="I21" s="38"/>
      <c r="J21" s="38"/>
      <c r="K21" s="38"/>
      <c r="L21" s="11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Z21" s="263" t="s">
        <v>699</v>
      </c>
      <c r="BA21" s="263" t="s">
        <v>1203</v>
      </c>
      <c r="BB21" s="263" t="s">
        <v>700</v>
      </c>
      <c r="BC21" s="263" t="s">
        <v>1204</v>
      </c>
      <c r="BD21" s="263" t="s">
        <v>85</v>
      </c>
    </row>
    <row r="22" spans="1:56" s="2" customFormat="1" ht="12" customHeight="1">
      <c r="A22" s="38"/>
      <c r="B22" s="43"/>
      <c r="C22" s="38"/>
      <c r="D22" s="116" t="s">
        <v>36</v>
      </c>
      <c r="E22" s="38"/>
      <c r="F22" s="38"/>
      <c r="G22" s="38"/>
      <c r="H22" s="38"/>
      <c r="I22" s="116" t="s">
        <v>30</v>
      </c>
      <c r="J22" s="107" t="s">
        <v>31</v>
      </c>
      <c r="K22" s="38"/>
      <c r="L22" s="11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Z22" s="263" t="s">
        <v>704</v>
      </c>
      <c r="BA22" s="263" t="s">
        <v>705</v>
      </c>
      <c r="BB22" s="263" t="s">
        <v>650</v>
      </c>
      <c r="BC22" s="263" t="s">
        <v>1205</v>
      </c>
      <c r="BD22" s="263" t="s">
        <v>85</v>
      </c>
    </row>
    <row r="23" spans="1:56" s="2" customFormat="1" ht="18" customHeight="1">
      <c r="A23" s="38"/>
      <c r="B23" s="43"/>
      <c r="C23" s="38"/>
      <c r="D23" s="38"/>
      <c r="E23" s="107" t="s">
        <v>37</v>
      </c>
      <c r="F23" s="38"/>
      <c r="G23" s="38"/>
      <c r="H23" s="38"/>
      <c r="I23" s="116" t="s">
        <v>33</v>
      </c>
      <c r="J23" s="107" t="s">
        <v>31</v>
      </c>
      <c r="K23" s="38"/>
      <c r="L23" s="11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Z23" s="263" t="s">
        <v>1206</v>
      </c>
      <c r="BA23" s="263" t="s">
        <v>1207</v>
      </c>
      <c r="BB23" s="263" t="s">
        <v>650</v>
      </c>
      <c r="BC23" s="263" t="s">
        <v>1208</v>
      </c>
      <c r="BD23" s="263" t="s">
        <v>85</v>
      </c>
    </row>
    <row r="24" spans="1:56" s="2" customFormat="1" ht="6.9" customHeight="1">
      <c r="A24" s="38"/>
      <c r="B24" s="43"/>
      <c r="C24" s="38"/>
      <c r="D24" s="38"/>
      <c r="E24" s="38"/>
      <c r="F24" s="38"/>
      <c r="G24" s="38"/>
      <c r="H24" s="38"/>
      <c r="I24" s="38"/>
      <c r="J24" s="38"/>
      <c r="K24" s="38"/>
      <c r="L24" s="11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Z24" s="263" t="s">
        <v>1209</v>
      </c>
      <c r="BA24" s="263" t="s">
        <v>708</v>
      </c>
      <c r="BB24" s="263" t="s">
        <v>650</v>
      </c>
      <c r="BC24" s="263" t="s">
        <v>1210</v>
      </c>
      <c r="BD24" s="263" t="s">
        <v>85</v>
      </c>
    </row>
    <row r="25" spans="1:56" s="2" customFormat="1" ht="12" customHeight="1">
      <c r="A25" s="38"/>
      <c r="B25" s="43"/>
      <c r="C25" s="38"/>
      <c r="D25" s="116" t="s">
        <v>39</v>
      </c>
      <c r="E25" s="38"/>
      <c r="F25" s="38"/>
      <c r="G25" s="38"/>
      <c r="H25" s="38"/>
      <c r="I25" s="116" t="s">
        <v>30</v>
      </c>
      <c r="J25" s="107" t="s">
        <v>31</v>
      </c>
      <c r="K25" s="38"/>
      <c r="L25" s="11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Z25" s="263" t="s">
        <v>1211</v>
      </c>
      <c r="BA25" s="263" t="s">
        <v>1212</v>
      </c>
      <c r="BB25" s="263" t="s">
        <v>650</v>
      </c>
      <c r="BC25" s="263" t="s">
        <v>1213</v>
      </c>
      <c r="BD25" s="263" t="s">
        <v>85</v>
      </c>
    </row>
    <row r="26" spans="1:56" s="2" customFormat="1" ht="18" customHeight="1">
      <c r="A26" s="38"/>
      <c r="B26" s="43"/>
      <c r="C26" s="38"/>
      <c r="D26" s="38"/>
      <c r="E26" s="107" t="s">
        <v>37</v>
      </c>
      <c r="F26" s="38"/>
      <c r="G26" s="38"/>
      <c r="H26" s="38"/>
      <c r="I26" s="116" t="s">
        <v>33</v>
      </c>
      <c r="J26" s="107" t="s">
        <v>31</v>
      </c>
      <c r="K26" s="38"/>
      <c r="L26" s="11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pans="1:56" s="2" customFormat="1" ht="6.9" customHeight="1">
      <c r="A27" s="38"/>
      <c r="B27" s="43"/>
      <c r="C27" s="38"/>
      <c r="D27" s="38"/>
      <c r="E27" s="38"/>
      <c r="F27" s="38"/>
      <c r="G27" s="38"/>
      <c r="H27" s="38"/>
      <c r="I27" s="38"/>
      <c r="J27" s="38"/>
      <c r="K27" s="38"/>
      <c r="L27" s="11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pans="1:56" s="2" customFormat="1" ht="12" customHeight="1">
      <c r="A28" s="38"/>
      <c r="B28" s="43"/>
      <c r="C28" s="38"/>
      <c r="D28" s="116" t="s">
        <v>40</v>
      </c>
      <c r="E28" s="38"/>
      <c r="F28" s="38"/>
      <c r="G28" s="38"/>
      <c r="H28" s="38"/>
      <c r="I28" s="38"/>
      <c r="J28" s="38"/>
      <c r="K28" s="38"/>
      <c r="L28" s="11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pans="1:56" s="8" customFormat="1" ht="47.25" customHeight="1">
      <c r="A29" s="119"/>
      <c r="B29" s="120"/>
      <c r="C29" s="119"/>
      <c r="D29" s="119"/>
      <c r="E29" s="417" t="s">
        <v>41</v>
      </c>
      <c r="F29" s="417"/>
      <c r="G29" s="417"/>
      <c r="H29" s="417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56" s="2" customFormat="1" ht="6.9" customHeight="1">
      <c r="A30" s="38"/>
      <c r="B30" s="43"/>
      <c r="C30" s="38"/>
      <c r="D30" s="38"/>
      <c r="E30" s="38"/>
      <c r="F30" s="38"/>
      <c r="G30" s="38"/>
      <c r="H30" s="38"/>
      <c r="I30" s="38"/>
      <c r="J30" s="38"/>
      <c r="K30" s="38"/>
      <c r="L30" s="11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pans="1:56" s="2" customFormat="1" ht="6.9" customHeight="1">
      <c r="A31" s="38"/>
      <c r="B31" s="43"/>
      <c r="C31" s="38"/>
      <c r="D31" s="122"/>
      <c r="E31" s="122"/>
      <c r="F31" s="122"/>
      <c r="G31" s="122"/>
      <c r="H31" s="122"/>
      <c r="I31" s="122"/>
      <c r="J31" s="122"/>
      <c r="K31" s="122"/>
      <c r="L31" s="11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pans="1:56" s="2" customFormat="1" ht="25.35" customHeight="1">
      <c r="A32" s="38"/>
      <c r="B32" s="43"/>
      <c r="C32" s="38"/>
      <c r="D32" s="123" t="s">
        <v>42</v>
      </c>
      <c r="E32" s="38"/>
      <c r="F32" s="38"/>
      <c r="G32" s="38"/>
      <c r="H32" s="38"/>
      <c r="I32" s="38"/>
      <c r="J32" s="124">
        <f>ROUND(J93, 2)</f>
        <v>0</v>
      </c>
      <c r="K32" s="38"/>
      <c r="L32" s="11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pans="1:31" s="2" customFormat="1" ht="6.9" customHeight="1">
      <c r="A33" s="38"/>
      <c r="B33" s="43"/>
      <c r="C33" s="38"/>
      <c r="D33" s="122"/>
      <c r="E33" s="122"/>
      <c r="F33" s="122"/>
      <c r="G33" s="122"/>
      <c r="H33" s="122"/>
      <c r="I33" s="122"/>
      <c r="J33" s="122"/>
      <c r="K33" s="122"/>
      <c r="L33" s="11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pans="1:31" s="2" customFormat="1" ht="14.4" customHeight="1">
      <c r="A34" s="38"/>
      <c r="B34" s="43"/>
      <c r="C34" s="38"/>
      <c r="D34" s="38"/>
      <c r="E34" s="38"/>
      <c r="F34" s="125" t="s">
        <v>44</v>
      </c>
      <c r="G34" s="38"/>
      <c r="H34" s="38"/>
      <c r="I34" s="125" t="s">
        <v>43</v>
      </c>
      <c r="J34" s="125" t="s">
        <v>45</v>
      </c>
      <c r="K34" s="38"/>
      <c r="L34" s="11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pans="1:31" s="2" customFormat="1" ht="14.4" customHeight="1">
      <c r="A35" s="38"/>
      <c r="B35" s="43"/>
      <c r="C35" s="38"/>
      <c r="D35" s="126" t="s">
        <v>46</v>
      </c>
      <c r="E35" s="116" t="s">
        <v>47</v>
      </c>
      <c r="F35" s="127">
        <f>ROUND((SUM(BE93:BE367)),  2)</f>
        <v>0</v>
      </c>
      <c r="G35" s="38"/>
      <c r="H35" s="38"/>
      <c r="I35" s="128">
        <v>0.21</v>
      </c>
      <c r="J35" s="127">
        <f>ROUND(((SUM(BE93:BE367))*I35),  2)</f>
        <v>0</v>
      </c>
      <c r="K35" s="38"/>
      <c r="L35" s="11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pans="1:31" s="2" customFormat="1" ht="14.4" customHeight="1">
      <c r="A36" s="38"/>
      <c r="B36" s="43"/>
      <c r="C36" s="38"/>
      <c r="D36" s="38"/>
      <c r="E36" s="116" t="s">
        <v>48</v>
      </c>
      <c r="F36" s="127">
        <f>ROUND((SUM(BF93:BF367)),  2)</f>
        <v>0</v>
      </c>
      <c r="G36" s="38"/>
      <c r="H36" s="38"/>
      <c r="I36" s="128">
        <v>0.12</v>
      </c>
      <c r="J36" s="127">
        <f>ROUND(((SUM(BF93:BF367))*I36),  2)</f>
        <v>0</v>
      </c>
      <c r="K36" s="38"/>
      <c r="L36" s="11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pans="1:31" s="2" customFormat="1" ht="14.4" hidden="1" customHeight="1">
      <c r="A37" s="38"/>
      <c r="B37" s="43"/>
      <c r="C37" s="38"/>
      <c r="D37" s="38"/>
      <c r="E37" s="116" t="s">
        <v>49</v>
      </c>
      <c r="F37" s="127">
        <f>ROUND((SUM(BG93:BG367)),  2)</f>
        <v>0</v>
      </c>
      <c r="G37" s="38"/>
      <c r="H37" s="38"/>
      <c r="I37" s="128">
        <v>0.21</v>
      </c>
      <c r="J37" s="127">
        <f>0</f>
        <v>0</v>
      </c>
      <c r="K37" s="38"/>
      <c r="L37" s="11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pans="1:31" s="2" customFormat="1" ht="14.4" hidden="1" customHeight="1">
      <c r="A38" s="38"/>
      <c r="B38" s="43"/>
      <c r="C38" s="38"/>
      <c r="D38" s="38"/>
      <c r="E38" s="116" t="s">
        <v>50</v>
      </c>
      <c r="F38" s="127">
        <f>ROUND((SUM(BH93:BH367)),  2)</f>
        <v>0</v>
      </c>
      <c r="G38" s="38"/>
      <c r="H38" s="38"/>
      <c r="I38" s="128">
        <v>0.12</v>
      </c>
      <c r="J38" s="127">
        <f>0</f>
        <v>0</v>
      </c>
      <c r="K38" s="38"/>
      <c r="L38" s="11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pans="1:31" s="2" customFormat="1" ht="14.4" hidden="1" customHeight="1">
      <c r="A39" s="38"/>
      <c r="B39" s="43"/>
      <c r="C39" s="38"/>
      <c r="D39" s="38"/>
      <c r="E39" s="116" t="s">
        <v>51</v>
      </c>
      <c r="F39" s="127">
        <f>ROUND((SUM(BI93:BI367)),  2)</f>
        <v>0</v>
      </c>
      <c r="G39" s="38"/>
      <c r="H39" s="38"/>
      <c r="I39" s="128">
        <v>0</v>
      </c>
      <c r="J39" s="127">
        <f>0</f>
        <v>0</v>
      </c>
      <c r="K39" s="38"/>
      <c r="L39" s="11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pans="1:31" s="2" customFormat="1" ht="6.9" customHeight="1">
      <c r="A40" s="38"/>
      <c r="B40" s="43"/>
      <c r="C40" s="38"/>
      <c r="D40" s="38"/>
      <c r="E40" s="38"/>
      <c r="F40" s="38"/>
      <c r="G40" s="38"/>
      <c r="H40" s="38"/>
      <c r="I40" s="38"/>
      <c r="J40" s="38"/>
      <c r="K40" s="38"/>
      <c r="L40" s="11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pans="1:31" s="2" customFormat="1" ht="25.35" customHeight="1">
      <c r="A41" s="38"/>
      <c r="B41" s="43"/>
      <c r="C41" s="129"/>
      <c r="D41" s="130" t="s">
        <v>52</v>
      </c>
      <c r="E41" s="131"/>
      <c r="F41" s="131"/>
      <c r="G41" s="132" t="s">
        <v>53</v>
      </c>
      <c r="H41" s="133" t="s">
        <v>54</v>
      </c>
      <c r="I41" s="131"/>
      <c r="J41" s="134">
        <f>SUM(J32:J39)</f>
        <v>0</v>
      </c>
      <c r="K41" s="135"/>
      <c r="L41" s="11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pans="1:31" s="2" customFormat="1" ht="14.4" customHeight="1">
      <c r="A42" s="38"/>
      <c r="B42" s="136"/>
      <c r="C42" s="137"/>
      <c r="D42" s="137"/>
      <c r="E42" s="137"/>
      <c r="F42" s="137"/>
      <c r="G42" s="137"/>
      <c r="H42" s="137"/>
      <c r="I42" s="137"/>
      <c r="J42" s="137"/>
      <c r="K42" s="137"/>
      <c r="L42" s="11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pans="1:31" s="2" customFormat="1" ht="6.9" customHeight="1">
      <c r="A46" s="38"/>
      <c r="B46" s="138"/>
      <c r="C46" s="139"/>
      <c r="D46" s="139"/>
      <c r="E46" s="139"/>
      <c r="F46" s="139"/>
      <c r="G46" s="139"/>
      <c r="H46" s="139"/>
      <c r="I46" s="139"/>
      <c r="J46" s="139"/>
      <c r="K46" s="139"/>
      <c r="L46" s="11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pans="1:31" s="2" customFormat="1" ht="24.9" customHeight="1">
      <c r="A47" s="38"/>
      <c r="B47" s="39"/>
      <c r="C47" s="26" t="s">
        <v>133</v>
      </c>
      <c r="D47" s="40"/>
      <c r="E47" s="40"/>
      <c r="F47" s="40"/>
      <c r="G47" s="40"/>
      <c r="H47" s="40"/>
      <c r="I47" s="40"/>
      <c r="J47" s="40"/>
      <c r="K47" s="40"/>
      <c r="L47" s="11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pans="1:31" s="2" customFormat="1" ht="6.9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1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pans="1:47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1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pans="1:47" s="2" customFormat="1" ht="16.5" customHeight="1">
      <c r="A50" s="38"/>
      <c r="B50" s="39"/>
      <c r="C50" s="40"/>
      <c r="D50" s="40"/>
      <c r="E50" s="418" t="str">
        <f>E7</f>
        <v>ÚČOV nát. lab. LB - Odvodnění v areálu Ekotechnického muzea</v>
      </c>
      <c r="F50" s="419"/>
      <c r="G50" s="419"/>
      <c r="H50" s="419"/>
      <c r="I50" s="40"/>
      <c r="J50" s="40"/>
      <c r="K50" s="40"/>
      <c r="L50" s="11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pans="1:47" s="1" customFormat="1" ht="12" customHeight="1">
      <c r="B51" s="24"/>
      <c r="C51" s="32" t="s">
        <v>129</v>
      </c>
      <c r="D51" s="25"/>
      <c r="E51" s="25"/>
      <c r="F51" s="25"/>
      <c r="G51" s="25"/>
      <c r="H51" s="25"/>
      <c r="I51" s="25"/>
      <c r="J51" s="25"/>
      <c r="K51" s="25"/>
      <c r="L51" s="23"/>
    </row>
    <row r="52" spans="1:47" s="2" customFormat="1" ht="16.5" customHeight="1">
      <c r="A52" s="38"/>
      <c r="B52" s="39"/>
      <c r="C52" s="40"/>
      <c r="D52" s="40"/>
      <c r="E52" s="418" t="s">
        <v>667</v>
      </c>
      <c r="F52" s="420"/>
      <c r="G52" s="420"/>
      <c r="H52" s="420"/>
      <c r="I52" s="40"/>
      <c r="J52" s="40"/>
      <c r="K52" s="40"/>
      <c r="L52" s="11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pans="1:47" s="2" customFormat="1" ht="12" customHeight="1">
      <c r="A53" s="38"/>
      <c r="B53" s="39"/>
      <c r="C53" s="32" t="s">
        <v>131</v>
      </c>
      <c r="D53" s="40"/>
      <c r="E53" s="40"/>
      <c r="F53" s="40"/>
      <c r="G53" s="40"/>
      <c r="H53" s="40"/>
      <c r="I53" s="40"/>
      <c r="J53" s="40"/>
      <c r="K53" s="40"/>
      <c r="L53" s="11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pans="1:47" s="2" customFormat="1" ht="16.5" customHeight="1">
      <c r="A54" s="38"/>
      <c r="B54" s="39"/>
      <c r="C54" s="40"/>
      <c r="D54" s="40"/>
      <c r="E54" s="372" t="str">
        <f>E11</f>
        <v>SO 02 - Přípojka splaškové kanalizace</v>
      </c>
      <c r="F54" s="420"/>
      <c r="G54" s="420"/>
      <c r="H54" s="420"/>
      <c r="I54" s="40"/>
      <c r="J54" s="40"/>
      <c r="K54" s="40"/>
      <c r="L54" s="11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pans="1:47" s="2" customFormat="1" ht="6.9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1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pans="1:47" s="2" customFormat="1" ht="12" customHeight="1">
      <c r="A56" s="38"/>
      <c r="B56" s="39"/>
      <c r="C56" s="32" t="s">
        <v>22</v>
      </c>
      <c r="D56" s="40"/>
      <c r="E56" s="40"/>
      <c r="F56" s="30" t="str">
        <f>F14</f>
        <v>Praha 6, k.ú. Bubeneč</v>
      </c>
      <c r="G56" s="40"/>
      <c r="H56" s="40"/>
      <c r="I56" s="32" t="s">
        <v>24</v>
      </c>
      <c r="J56" s="63">
        <f>IF(J14="","",J14)</f>
        <v>45674</v>
      </c>
      <c r="K56" s="40"/>
      <c r="L56" s="11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pans="1:47" s="2" customFormat="1" ht="6.9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1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pans="1:47" s="2" customFormat="1" ht="25.65" customHeight="1">
      <c r="A58" s="38"/>
      <c r="B58" s="39"/>
      <c r="C58" s="32" t="s">
        <v>29</v>
      </c>
      <c r="D58" s="40"/>
      <c r="E58" s="40"/>
      <c r="F58" s="30" t="str">
        <f>E17</f>
        <v>Hlavní město Praha</v>
      </c>
      <c r="G58" s="40"/>
      <c r="H58" s="40"/>
      <c r="I58" s="32" t="s">
        <v>36</v>
      </c>
      <c r="J58" s="36" t="str">
        <f>E23</f>
        <v>SWECO Hydroprojekt a.s.</v>
      </c>
      <c r="K58" s="40"/>
      <c r="L58" s="11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pans="1:47" s="2" customFormat="1" ht="25.65" customHeight="1">
      <c r="A59" s="38"/>
      <c r="B59" s="39"/>
      <c r="C59" s="32" t="s">
        <v>34</v>
      </c>
      <c r="D59" s="40"/>
      <c r="E59" s="40"/>
      <c r="F59" s="30" t="str">
        <f>IF(E20="","",E20)</f>
        <v>Vyplň údaj</v>
      </c>
      <c r="G59" s="40"/>
      <c r="H59" s="40"/>
      <c r="I59" s="32" t="s">
        <v>39</v>
      </c>
      <c r="J59" s="36" t="str">
        <f>E26</f>
        <v>SWECO Hydroprojekt a.s.</v>
      </c>
      <c r="K59" s="40"/>
      <c r="L59" s="11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pans="1:47" s="2" customFormat="1" ht="10.35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1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pans="1:47" s="2" customFormat="1" ht="29.25" customHeight="1">
      <c r="A61" s="38"/>
      <c r="B61" s="39"/>
      <c r="C61" s="140" t="s">
        <v>134</v>
      </c>
      <c r="D61" s="141"/>
      <c r="E61" s="141"/>
      <c r="F61" s="141"/>
      <c r="G61" s="141"/>
      <c r="H61" s="141"/>
      <c r="I61" s="141"/>
      <c r="J61" s="142" t="s">
        <v>135</v>
      </c>
      <c r="K61" s="141"/>
      <c r="L61" s="11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pans="1:47" s="2" customFormat="1" ht="10.35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1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pans="1:47" s="2" customFormat="1" ht="22.8" customHeight="1">
      <c r="A63" s="38"/>
      <c r="B63" s="39"/>
      <c r="C63" s="143" t="s">
        <v>74</v>
      </c>
      <c r="D63" s="40"/>
      <c r="E63" s="40"/>
      <c r="F63" s="40"/>
      <c r="G63" s="40"/>
      <c r="H63" s="40"/>
      <c r="I63" s="40"/>
      <c r="J63" s="81">
        <f>J93</f>
        <v>0</v>
      </c>
      <c r="K63" s="40"/>
      <c r="L63" s="11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20" t="s">
        <v>124</v>
      </c>
    </row>
    <row r="64" spans="1:47" s="9" customFormat="1" ht="24.9" customHeight="1">
      <c r="B64" s="144"/>
      <c r="C64" s="145"/>
      <c r="D64" s="146" t="s">
        <v>710</v>
      </c>
      <c r="E64" s="147"/>
      <c r="F64" s="147"/>
      <c r="G64" s="147"/>
      <c r="H64" s="147"/>
      <c r="I64" s="147"/>
      <c r="J64" s="148">
        <f>J94</f>
        <v>0</v>
      </c>
      <c r="K64" s="145"/>
      <c r="L64" s="149"/>
    </row>
    <row r="65" spans="1:31" s="12" customFormat="1" ht="19.95" customHeight="1">
      <c r="B65" s="200"/>
      <c r="C65" s="101"/>
      <c r="D65" s="201" t="s">
        <v>711</v>
      </c>
      <c r="E65" s="202"/>
      <c r="F65" s="202"/>
      <c r="G65" s="202"/>
      <c r="H65" s="202"/>
      <c r="I65" s="202"/>
      <c r="J65" s="203">
        <f>J95</f>
        <v>0</v>
      </c>
      <c r="K65" s="101"/>
      <c r="L65" s="204"/>
    </row>
    <row r="66" spans="1:31" s="12" customFormat="1" ht="19.95" customHeight="1">
      <c r="B66" s="200"/>
      <c r="C66" s="101"/>
      <c r="D66" s="201" t="s">
        <v>712</v>
      </c>
      <c r="E66" s="202"/>
      <c r="F66" s="202"/>
      <c r="G66" s="202"/>
      <c r="H66" s="202"/>
      <c r="I66" s="202"/>
      <c r="J66" s="203">
        <f>J247</f>
        <v>0</v>
      </c>
      <c r="K66" s="101"/>
      <c r="L66" s="204"/>
    </row>
    <row r="67" spans="1:31" s="12" customFormat="1" ht="19.95" customHeight="1">
      <c r="B67" s="200"/>
      <c r="C67" s="101"/>
      <c r="D67" s="201" t="s">
        <v>713</v>
      </c>
      <c r="E67" s="202"/>
      <c r="F67" s="202"/>
      <c r="G67" s="202"/>
      <c r="H67" s="202"/>
      <c r="I67" s="202"/>
      <c r="J67" s="203">
        <f>J250</f>
        <v>0</v>
      </c>
      <c r="K67" s="101"/>
      <c r="L67" s="204"/>
    </row>
    <row r="68" spans="1:31" s="12" customFormat="1" ht="19.95" customHeight="1">
      <c r="B68" s="200"/>
      <c r="C68" s="101"/>
      <c r="D68" s="201" t="s">
        <v>714</v>
      </c>
      <c r="E68" s="202"/>
      <c r="F68" s="202"/>
      <c r="G68" s="202"/>
      <c r="H68" s="202"/>
      <c r="I68" s="202"/>
      <c r="J68" s="203">
        <f>J258</f>
        <v>0</v>
      </c>
      <c r="K68" s="101"/>
      <c r="L68" s="204"/>
    </row>
    <row r="69" spans="1:31" s="12" customFormat="1" ht="19.95" customHeight="1">
      <c r="B69" s="200"/>
      <c r="C69" s="101"/>
      <c r="D69" s="201" t="s">
        <v>715</v>
      </c>
      <c r="E69" s="202"/>
      <c r="F69" s="202"/>
      <c r="G69" s="202"/>
      <c r="H69" s="202"/>
      <c r="I69" s="202"/>
      <c r="J69" s="203">
        <f>J293</f>
        <v>0</v>
      </c>
      <c r="K69" s="101"/>
      <c r="L69" s="204"/>
    </row>
    <row r="70" spans="1:31" s="12" customFormat="1" ht="19.95" customHeight="1">
      <c r="B70" s="200"/>
      <c r="C70" s="101"/>
      <c r="D70" s="201" t="s">
        <v>716</v>
      </c>
      <c r="E70" s="202"/>
      <c r="F70" s="202"/>
      <c r="G70" s="202"/>
      <c r="H70" s="202"/>
      <c r="I70" s="202"/>
      <c r="J70" s="203">
        <f>J361</f>
        <v>0</v>
      </c>
      <c r="K70" s="101"/>
      <c r="L70" s="204"/>
    </row>
    <row r="71" spans="1:31" s="9" customFormat="1" ht="24.9" customHeight="1">
      <c r="B71" s="144"/>
      <c r="C71" s="145"/>
      <c r="D71" s="146" t="s">
        <v>718</v>
      </c>
      <c r="E71" s="147"/>
      <c r="F71" s="147"/>
      <c r="G71" s="147"/>
      <c r="H71" s="147"/>
      <c r="I71" s="147"/>
      <c r="J71" s="148">
        <f>J363</f>
        <v>0</v>
      </c>
      <c r="K71" s="145"/>
      <c r="L71" s="149"/>
    </row>
    <row r="72" spans="1:31" s="2" customFormat="1" ht="21.75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1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pans="1:31" s="2" customFormat="1" ht="6.9" customHeight="1">
      <c r="A73" s="38"/>
      <c r="B73" s="51"/>
      <c r="C73" s="52"/>
      <c r="D73" s="52"/>
      <c r="E73" s="52"/>
      <c r="F73" s="52"/>
      <c r="G73" s="52"/>
      <c r="H73" s="52"/>
      <c r="I73" s="52"/>
      <c r="J73" s="52"/>
      <c r="K73" s="52"/>
      <c r="L73" s="11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7" spans="1:31" s="2" customFormat="1" ht="6.9" customHeight="1">
      <c r="A77" s="38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11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pans="1:31" s="2" customFormat="1" ht="24.9" customHeight="1">
      <c r="A78" s="38"/>
      <c r="B78" s="39"/>
      <c r="C78" s="26" t="s">
        <v>137</v>
      </c>
      <c r="D78" s="40"/>
      <c r="E78" s="40"/>
      <c r="F78" s="40"/>
      <c r="G78" s="40"/>
      <c r="H78" s="40"/>
      <c r="I78" s="40"/>
      <c r="J78" s="40"/>
      <c r="K78" s="40"/>
      <c r="L78" s="11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pans="1:31" s="2" customFormat="1" ht="6.9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1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pans="1:31" s="2" customFormat="1" ht="12" customHeight="1">
      <c r="A80" s="38"/>
      <c r="B80" s="39"/>
      <c r="C80" s="32" t="s">
        <v>16</v>
      </c>
      <c r="D80" s="40"/>
      <c r="E80" s="40"/>
      <c r="F80" s="40"/>
      <c r="G80" s="40"/>
      <c r="H80" s="40"/>
      <c r="I80" s="40"/>
      <c r="J80" s="40"/>
      <c r="K80" s="40"/>
      <c r="L80" s="11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pans="1:65" s="2" customFormat="1" ht="16.5" customHeight="1">
      <c r="A81" s="38"/>
      <c r="B81" s="39"/>
      <c r="C81" s="40"/>
      <c r="D81" s="40"/>
      <c r="E81" s="418" t="str">
        <f>E7</f>
        <v>ÚČOV nát. lab. LB - Odvodnění v areálu Ekotechnického muzea</v>
      </c>
      <c r="F81" s="419"/>
      <c r="G81" s="419"/>
      <c r="H81" s="419"/>
      <c r="I81" s="40"/>
      <c r="J81" s="40"/>
      <c r="K81" s="40"/>
      <c r="L81" s="11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pans="1:65" s="1" customFormat="1" ht="12" customHeight="1">
      <c r="B82" s="24"/>
      <c r="C82" s="32" t="s">
        <v>129</v>
      </c>
      <c r="D82" s="25"/>
      <c r="E82" s="25"/>
      <c r="F82" s="25"/>
      <c r="G82" s="25"/>
      <c r="H82" s="25"/>
      <c r="I82" s="25"/>
      <c r="J82" s="25"/>
      <c r="K82" s="25"/>
      <c r="L82" s="23"/>
    </row>
    <row r="83" spans="1:65" s="2" customFormat="1" ht="16.5" customHeight="1">
      <c r="A83" s="38"/>
      <c r="B83" s="39"/>
      <c r="C83" s="40"/>
      <c r="D83" s="40"/>
      <c r="E83" s="418" t="s">
        <v>667</v>
      </c>
      <c r="F83" s="420"/>
      <c r="G83" s="420"/>
      <c r="H83" s="420"/>
      <c r="I83" s="40"/>
      <c r="J83" s="40"/>
      <c r="K83" s="40"/>
      <c r="L83" s="11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pans="1:65" s="2" customFormat="1" ht="12" customHeight="1">
      <c r="A84" s="38"/>
      <c r="B84" s="39"/>
      <c r="C84" s="32" t="s">
        <v>131</v>
      </c>
      <c r="D84" s="40"/>
      <c r="E84" s="40"/>
      <c r="F84" s="40"/>
      <c r="G84" s="40"/>
      <c r="H84" s="40"/>
      <c r="I84" s="40"/>
      <c r="J84" s="40"/>
      <c r="K84" s="40"/>
      <c r="L84" s="11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pans="1:65" s="2" customFormat="1" ht="16.5" customHeight="1">
      <c r="A85" s="38"/>
      <c r="B85" s="39"/>
      <c r="C85" s="40"/>
      <c r="D85" s="40"/>
      <c r="E85" s="372" t="str">
        <f>E11</f>
        <v>SO 02 - Přípojka splaškové kanalizace</v>
      </c>
      <c r="F85" s="420"/>
      <c r="G85" s="420"/>
      <c r="H85" s="420"/>
      <c r="I85" s="40"/>
      <c r="J85" s="40"/>
      <c r="K85" s="40"/>
      <c r="L85" s="117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pans="1:65" s="2" customFormat="1" ht="6.9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17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pans="1:65" s="2" customFormat="1" ht="12" customHeight="1">
      <c r="A87" s="38"/>
      <c r="B87" s="39"/>
      <c r="C87" s="32" t="s">
        <v>22</v>
      </c>
      <c r="D87" s="40"/>
      <c r="E87" s="40"/>
      <c r="F87" s="30" t="str">
        <f>F14</f>
        <v>Praha 6, k.ú. Bubeneč</v>
      </c>
      <c r="G87" s="40"/>
      <c r="H87" s="40"/>
      <c r="I87" s="32" t="s">
        <v>24</v>
      </c>
      <c r="J87" s="63">
        <f>IF(J14="","",J14)</f>
        <v>45674</v>
      </c>
      <c r="K87" s="40"/>
      <c r="L87" s="117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pans="1:65" s="2" customFormat="1" ht="6.9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17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pans="1:65" s="2" customFormat="1" ht="25.65" customHeight="1">
      <c r="A89" s="38"/>
      <c r="B89" s="39"/>
      <c r="C89" s="32" t="s">
        <v>29</v>
      </c>
      <c r="D89" s="40"/>
      <c r="E89" s="40"/>
      <c r="F89" s="30" t="str">
        <f>E17</f>
        <v>Hlavní město Praha</v>
      </c>
      <c r="G89" s="40"/>
      <c r="H89" s="40"/>
      <c r="I89" s="32" t="s">
        <v>36</v>
      </c>
      <c r="J89" s="36" t="str">
        <f>E23</f>
        <v>SWECO Hydroprojekt a.s.</v>
      </c>
      <c r="K89" s="40"/>
      <c r="L89" s="117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pans="1:65" s="2" customFormat="1" ht="25.65" customHeight="1">
      <c r="A90" s="38"/>
      <c r="B90" s="39"/>
      <c r="C90" s="32" t="s">
        <v>34</v>
      </c>
      <c r="D90" s="40"/>
      <c r="E90" s="40"/>
      <c r="F90" s="30" t="str">
        <f>IF(E20="","",E20)</f>
        <v>Vyplň údaj</v>
      </c>
      <c r="G90" s="40"/>
      <c r="H90" s="40"/>
      <c r="I90" s="32" t="s">
        <v>39</v>
      </c>
      <c r="J90" s="36" t="str">
        <f>E26</f>
        <v>SWECO Hydroprojekt a.s.</v>
      </c>
      <c r="K90" s="40"/>
      <c r="L90" s="117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pans="1:65" s="2" customFormat="1" ht="10.35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117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pans="1:65" s="10" customFormat="1" ht="29.25" customHeight="1">
      <c r="A92" s="150"/>
      <c r="B92" s="151"/>
      <c r="C92" s="152" t="s">
        <v>138</v>
      </c>
      <c r="D92" s="153" t="s">
        <v>61</v>
      </c>
      <c r="E92" s="153" t="s">
        <v>57</v>
      </c>
      <c r="F92" s="153" t="s">
        <v>58</v>
      </c>
      <c r="G92" s="153" t="s">
        <v>139</v>
      </c>
      <c r="H92" s="153" t="s">
        <v>140</v>
      </c>
      <c r="I92" s="153" t="s">
        <v>141</v>
      </c>
      <c r="J92" s="153" t="s">
        <v>135</v>
      </c>
      <c r="K92" s="154" t="s">
        <v>142</v>
      </c>
      <c r="L92" s="155"/>
      <c r="M92" s="72" t="s">
        <v>31</v>
      </c>
      <c r="N92" s="73" t="s">
        <v>46</v>
      </c>
      <c r="O92" s="73" t="s">
        <v>143</v>
      </c>
      <c r="P92" s="73" t="s">
        <v>144</v>
      </c>
      <c r="Q92" s="73" t="s">
        <v>145</v>
      </c>
      <c r="R92" s="73" t="s">
        <v>146</v>
      </c>
      <c r="S92" s="73" t="s">
        <v>147</v>
      </c>
      <c r="T92" s="74" t="s">
        <v>148</v>
      </c>
      <c r="U92" s="150"/>
      <c r="V92" s="150"/>
      <c r="W92" s="150"/>
      <c r="X92" s="150"/>
      <c r="Y92" s="150"/>
      <c r="Z92" s="150"/>
      <c r="AA92" s="150"/>
      <c r="AB92" s="150"/>
      <c r="AC92" s="150"/>
      <c r="AD92" s="150"/>
      <c r="AE92" s="150"/>
    </row>
    <row r="93" spans="1:65" s="2" customFormat="1" ht="22.8" customHeight="1">
      <c r="A93" s="38"/>
      <c r="B93" s="39"/>
      <c r="C93" s="79" t="s">
        <v>149</v>
      </c>
      <c r="D93" s="40"/>
      <c r="E93" s="40"/>
      <c r="F93" s="40"/>
      <c r="G93" s="40"/>
      <c r="H93" s="40"/>
      <c r="I93" s="40"/>
      <c r="J93" s="156">
        <f>BK93</f>
        <v>0</v>
      </c>
      <c r="K93" s="40"/>
      <c r="L93" s="43"/>
      <c r="M93" s="75"/>
      <c r="N93" s="157"/>
      <c r="O93" s="76"/>
      <c r="P93" s="158">
        <f>P94+P363</f>
        <v>0</v>
      </c>
      <c r="Q93" s="76"/>
      <c r="R93" s="158">
        <f>R94+R363</f>
        <v>47.208058350000009</v>
      </c>
      <c r="S93" s="76"/>
      <c r="T93" s="159">
        <f>T94+T363</f>
        <v>0.3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20" t="s">
        <v>75</v>
      </c>
      <c r="AU93" s="20" t="s">
        <v>124</v>
      </c>
      <c r="BK93" s="160">
        <f>BK94+BK363</f>
        <v>0</v>
      </c>
    </row>
    <row r="94" spans="1:65" s="11" customFormat="1" ht="25.95" customHeight="1">
      <c r="B94" s="161"/>
      <c r="C94" s="162"/>
      <c r="D94" s="163" t="s">
        <v>75</v>
      </c>
      <c r="E94" s="164" t="s">
        <v>719</v>
      </c>
      <c r="F94" s="164" t="s">
        <v>720</v>
      </c>
      <c r="G94" s="162"/>
      <c r="H94" s="162"/>
      <c r="I94" s="165"/>
      <c r="J94" s="166">
        <f>BK94</f>
        <v>0</v>
      </c>
      <c r="K94" s="162"/>
      <c r="L94" s="167"/>
      <c r="M94" s="168"/>
      <c r="N94" s="169"/>
      <c r="O94" s="169"/>
      <c r="P94" s="170">
        <f>P95+P247+P250+P258+P293+P361</f>
        <v>0</v>
      </c>
      <c r="Q94" s="169"/>
      <c r="R94" s="170">
        <f>R95+R247+R250+R258+R293+R361</f>
        <v>47.208058350000009</v>
      </c>
      <c r="S94" s="169"/>
      <c r="T94" s="171">
        <f>T95+T247+T250+T258+T293+T361</f>
        <v>0.3</v>
      </c>
      <c r="AR94" s="172" t="s">
        <v>83</v>
      </c>
      <c r="AT94" s="173" t="s">
        <v>75</v>
      </c>
      <c r="AU94" s="173" t="s">
        <v>76</v>
      </c>
      <c r="AY94" s="172" t="s">
        <v>152</v>
      </c>
      <c r="BK94" s="174">
        <f>BK95+BK247+BK250+BK258+BK293+BK361</f>
        <v>0</v>
      </c>
    </row>
    <row r="95" spans="1:65" s="11" customFormat="1" ht="22.8" customHeight="1">
      <c r="B95" s="161"/>
      <c r="C95" s="162"/>
      <c r="D95" s="163" t="s">
        <v>75</v>
      </c>
      <c r="E95" s="205" t="s">
        <v>83</v>
      </c>
      <c r="F95" s="205" t="s">
        <v>721</v>
      </c>
      <c r="G95" s="162"/>
      <c r="H95" s="162"/>
      <c r="I95" s="165"/>
      <c r="J95" s="206">
        <f>BK95</f>
        <v>0</v>
      </c>
      <c r="K95" s="162"/>
      <c r="L95" s="167"/>
      <c r="M95" s="168"/>
      <c r="N95" s="169"/>
      <c r="O95" s="169"/>
      <c r="P95" s="170">
        <f>SUM(P96:P246)</f>
        <v>0</v>
      </c>
      <c r="Q95" s="169"/>
      <c r="R95" s="170">
        <f>SUM(R96:R246)</f>
        <v>7.5197410099999997</v>
      </c>
      <c r="S95" s="169"/>
      <c r="T95" s="171">
        <f>SUM(T96:T246)</f>
        <v>0</v>
      </c>
      <c r="AR95" s="172" t="s">
        <v>83</v>
      </c>
      <c r="AT95" s="173" t="s">
        <v>75</v>
      </c>
      <c r="AU95" s="173" t="s">
        <v>83</v>
      </c>
      <c r="AY95" s="172" t="s">
        <v>152</v>
      </c>
      <c r="BK95" s="174">
        <f>SUM(BK96:BK246)</f>
        <v>0</v>
      </c>
    </row>
    <row r="96" spans="1:65" s="2" customFormat="1" ht="49.05" customHeight="1">
      <c r="A96" s="38"/>
      <c r="B96" s="39"/>
      <c r="C96" s="175" t="s">
        <v>83</v>
      </c>
      <c r="D96" s="175" t="s">
        <v>153</v>
      </c>
      <c r="E96" s="176" t="s">
        <v>722</v>
      </c>
      <c r="F96" s="177" t="s">
        <v>723</v>
      </c>
      <c r="G96" s="178" t="s">
        <v>224</v>
      </c>
      <c r="H96" s="179">
        <v>79</v>
      </c>
      <c r="I96" s="180"/>
      <c r="J96" s="181">
        <f>ROUND(I96*H96,2)</f>
        <v>0</v>
      </c>
      <c r="K96" s="177" t="s">
        <v>31</v>
      </c>
      <c r="L96" s="43"/>
      <c r="M96" s="182" t="s">
        <v>31</v>
      </c>
      <c r="N96" s="183" t="s">
        <v>47</v>
      </c>
      <c r="O96" s="68"/>
      <c r="P96" s="184">
        <f>O96*H96</f>
        <v>0</v>
      </c>
      <c r="Q96" s="184">
        <v>6.053E-2</v>
      </c>
      <c r="R96" s="184">
        <f>Q96*H96</f>
        <v>4.7818699999999996</v>
      </c>
      <c r="S96" s="184">
        <v>0</v>
      </c>
      <c r="T96" s="185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186" t="s">
        <v>157</v>
      </c>
      <c r="AT96" s="186" t="s">
        <v>153</v>
      </c>
      <c r="AU96" s="186" t="s">
        <v>85</v>
      </c>
      <c r="AY96" s="20" t="s">
        <v>152</v>
      </c>
      <c r="BE96" s="187">
        <f>IF(N96="základní",J96,0)</f>
        <v>0</v>
      </c>
      <c r="BF96" s="187">
        <f>IF(N96="snížená",J96,0)</f>
        <v>0</v>
      </c>
      <c r="BG96" s="187">
        <f>IF(N96="zákl. přenesená",J96,0)</f>
        <v>0</v>
      </c>
      <c r="BH96" s="187">
        <f>IF(N96="sníž. přenesená",J96,0)</f>
        <v>0</v>
      </c>
      <c r="BI96" s="187">
        <f>IF(N96="nulová",J96,0)</f>
        <v>0</v>
      </c>
      <c r="BJ96" s="20" t="s">
        <v>83</v>
      </c>
      <c r="BK96" s="187">
        <f>ROUND(I96*H96,2)</f>
        <v>0</v>
      </c>
      <c r="BL96" s="20" t="s">
        <v>157</v>
      </c>
      <c r="BM96" s="186" t="s">
        <v>1214</v>
      </c>
    </row>
    <row r="97" spans="1:65" s="13" customFormat="1" ht="10.199999999999999">
      <c r="B97" s="207"/>
      <c r="C97" s="208"/>
      <c r="D97" s="188" t="s">
        <v>210</v>
      </c>
      <c r="E97" s="209" t="s">
        <v>31</v>
      </c>
      <c r="F97" s="210" t="s">
        <v>1215</v>
      </c>
      <c r="G97" s="208"/>
      <c r="H97" s="209" t="s">
        <v>31</v>
      </c>
      <c r="I97" s="211"/>
      <c r="J97" s="208"/>
      <c r="K97" s="208"/>
      <c r="L97" s="212"/>
      <c r="M97" s="213"/>
      <c r="N97" s="214"/>
      <c r="O97" s="214"/>
      <c r="P97" s="214"/>
      <c r="Q97" s="214"/>
      <c r="R97" s="214"/>
      <c r="S97" s="214"/>
      <c r="T97" s="215"/>
      <c r="AT97" s="216" t="s">
        <v>210</v>
      </c>
      <c r="AU97" s="216" t="s">
        <v>85</v>
      </c>
      <c r="AV97" s="13" t="s">
        <v>83</v>
      </c>
      <c r="AW97" s="13" t="s">
        <v>38</v>
      </c>
      <c r="AX97" s="13" t="s">
        <v>76</v>
      </c>
      <c r="AY97" s="216" t="s">
        <v>152</v>
      </c>
    </row>
    <row r="98" spans="1:65" s="14" customFormat="1" ht="10.199999999999999">
      <c r="B98" s="217"/>
      <c r="C98" s="218"/>
      <c r="D98" s="188" t="s">
        <v>210</v>
      </c>
      <c r="E98" s="219" t="s">
        <v>31</v>
      </c>
      <c r="F98" s="220" t="s">
        <v>1216</v>
      </c>
      <c r="G98" s="218"/>
      <c r="H98" s="221">
        <v>2</v>
      </c>
      <c r="I98" s="222"/>
      <c r="J98" s="218"/>
      <c r="K98" s="218"/>
      <c r="L98" s="223"/>
      <c r="M98" s="224"/>
      <c r="N98" s="225"/>
      <c r="O98" s="225"/>
      <c r="P98" s="225"/>
      <c r="Q98" s="225"/>
      <c r="R98" s="225"/>
      <c r="S98" s="225"/>
      <c r="T98" s="226"/>
      <c r="AT98" s="227" t="s">
        <v>210</v>
      </c>
      <c r="AU98" s="227" t="s">
        <v>85</v>
      </c>
      <c r="AV98" s="14" t="s">
        <v>85</v>
      </c>
      <c r="AW98" s="14" t="s">
        <v>38</v>
      </c>
      <c r="AX98" s="14" t="s">
        <v>76</v>
      </c>
      <c r="AY98" s="227" t="s">
        <v>152</v>
      </c>
    </row>
    <row r="99" spans="1:65" s="14" customFormat="1" ht="10.199999999999999">
      <c r="B99" s="217"/>
      <c r="C99" s="218"/>
      <c r="D99" s="188" t="s">
        <v>210</v>
      </c>
      <c r="E99" s="219" t="s">
        <v>31</v>
      </c>
      <c r="F99" s="220" t="s">
        <v>1217</v>
      </c>
      <c r="G99" s="218"/>
      <c r="H99" s="221">
        <v>3</v>
      </c>
      <c r="I99" s="222"/>
      <c r="J99" s="218"/>
      <c r="K99" s="218"/>
      <c r="L99" s="223"/>
      <c r="M99" s="224"/>
      <c r="N99" s="225"/>
      <c r="O99" s="225"/>
      <c r="P99" s="225"/>
      <c r="Q99" s="225"/>
      <c r="R99" s="225"/>
      <c r="S99" s="225"/>
      <c r="T99" s="226"/>
      <c r="AT99" s="227" t="s">
        <v>210</v>
      </c>
      <c r="AU99" s="227" t="s">
        <v>85</v>
      </c>
      <c r="AV99" s="14" t="s">
        <v>85</v>
      </c>
      <c r="AW99" s="14" t="s">
        <v>38</v>
      </c>
      <c r="AX99" s="14" t="s">
        <v>76</v>
      </c>
      <c r="AY99" s="227" t="s">
        <v>152</v>
      </c>
    </row>
    <row r="100" spans="1:65" s="14" customFormat="1" ht="10.199999999999999">
      <c r="B100" s="217"/>
      <c r="C100" s="218"/>
      <c r="D100" s="188" t="s">
        <v>210</v>
      </c>
      <c r="E100" s="219" t="s">
        <v>31</v>
      </c>
      <c r="F100" s="220" t="s">
        <v>1218</v>
      </c>
      <c r="G100" s="218"/>
      <c r="H100" s="221">
        <v>4</v>
      </c>
      <c r="I100" s="222"/>
      <c r="J100" s="218"/>
      <c r="K100" s="218"/>
      <c r="L100" s="223"/>
      <c r="M100" s="224"/>
      <c r="N100" s="225"/>
      <c r="O100" s="225"/>
      <c r="P100" s="225"/>
      <c r="Q100" s="225"/>
      <c r="R100" s="225"/>
      <c r="S100" s="225"/>
      <c r="T100" s="226"/>
      <c r="AT100" s="227" t="s">
        <v>210</v>
      </c>
      <c r="AU100" s="227" t="s">
        <v>85</v>
      </c>
      <c r="AV100" s="14" t="s">
        <v>85</v>
      </c>
      <c r="AW100" s="14" t="s">
        <v>38</v>
      </c>
      <c r="AX100" s="14" t="s">
        <v>76</v>
      </c>
      <c r="AY100" s="227" t="s">
        <v>152</v>
      </c>
    </row>
    <row r="101" spans="1:65" s="13" customFormat="1" ht="10.199999999999999">
      <c r="B101" s="207"/>
      <c r="C101" s="208"/>
      <c r="D101" s="188" t="s">
        <v>210</v>
      </c>
      <c r="E101" s="209" t="s">
        <v>31</v>
      </c>
      <c r="F101" s="210" t="s">
        <v>1219</v>
      </c>
      <c r="G101" s="208"/>
      <c r="H101" s="209" t="s">
        <v>31</v>
      </c>
      <c r="I101" s="211"/>
      <c r="J101" s="208"/>
      <c r="K101" s="208"/>
      <c r="L101" s="212"/>
      <c r="M101" s="213"/>
      <c r="N101" s="214"/>
      <c r="O101" s="214"/>
      <c r="P101" s="214"/>
      <c r="Q101" s="214"/>
      <c r="R101" s="214"/>
      <c r="S101" s="214"/>
      <c r="T101" s="215"/>
      <c r="AT101" s="216" t="s">
        <v>210</v>
      </c>
      <c r="AU101" s="216" t="s">
        <v>85</v>
      </c>
      <c r="AV101" s="13" t="s">
        <v>83</v>
      </c>
      <c r="AW101" s="13" t="s">
        <v>38</v>
      </c>
      <c r="AX101" s="13" t="s">
        <v>76</v>
      </c>
      <c r="AY101" s="216" t="s">
        <v>152</v>
      </c>
    </row>
    <row r="102" spans="1:65" s="14" customFormat="1" ht="10.199999999999999">
      <c r="B102" s="217"/>
      <c r="C102" s="218"/>
      <c r="D102" s="188" t="s">
        <v>210</v>
      </c>
      <c r="E102" s="219" t="s">
        <v>31</v>
      </c>
      <c r="F102" s="220" t="s">
        <v>1220</v>
      </c>
      <c r="G102" s="218"/>
      <c r="H102" s="221">
        <v>70</v>
      </c>
      <c r="I102" s="222"/>
      <c r="J102" s="218"/>
      <c r="K102" s="218"/>
      <c r="L102" s="223"/>
      <c r="M102" s="224"/>
      <c r="N102" s="225"/>
      <c r="O102" s="225"/>
      <c r="P102" s="225"/>
      <c r="Q102" s="225"/>
      <c r="R102" s="225"/>
      <c r="S102" s="225"/>
      <c r="T102" s="226"/>
      <c r="AT102" s="227" t="s">
        <v>210</v>
      </c>
      <c r="AU102" s="227" t="s">
        <v>85</v>
      </c>
      <c r="AV102" s="14" t="s">
        <v>85</v>
      </c>
      <c r="AW102" s="14" t="s">
        <v>38</v>
      </c>
      <c r="AX102" s="14" t="s">
        <v>76</v>
      </c>
      <c r="AY102" s="227" t="s">
        <v>152</v>
      </c>
    </row>
    <row r="103" spans="1:65" s="15" customFormat="1" ht="10.199999999999999">
      <c r="B103" s="228"/>
      <c r="C103" s="229"/>
      <c r="D103" s="188" t="s">
        <v>210</v>
      </c>
      <c r="E103" s="230" t="s">
        <v>31</v>
      </c>
      <c r="F103" s="231" t="s">
        <v>223</v>
      </c>
      <c r="G103" s="229"/>
      <c r="H103" s="232">
        <v>79</v>
      </c>
      <c r="I103" s="233"/>
      <c r="J103" s="229"/>
      <c r="K103" s="229"/>
      <c r="L103" s="234"/>
      <c r="M103" s="235"/>
      <c r="N103" s="236"/>
      <c r="O103" s="236"/>
      <c r="P103" s="236"/>
      <c r="Q103" s="236"/>
      <c r="R103" s="236"/>
      <c r="S103" s="236"/>
      <c r="T103" s="237"/>
      <c r="AT103" s="238" t="s">
        <v>210</v>
      </c>
      <c r="AU103" s="238" t="s">
        <v>85</v>
      </c>
      <c r="AV103" s="15" t="s">
        <v>157</v>
      </c>
      <c r="AW103" s="15" t="s">
        <v>38</v>
      </c>
      <c r="AX103" s="15" t="s">
        <v>83</v>
      </c>
      <c r="AY103" s="238" t="s">
        <v>152</v>
      </c>
    </row>
    <row r="104" spans="1:65" s="2" customFormat="1" ht="16.5" customHeight="1">
      <c r="A104" s="38"/>
      <c r="B104" s="39"/>
      <c r="C104" s="175" t="s">
        <v>85</v>
      </c>
      <c r="D104" s="175" t="s">
        <v>153</v>
      </c>
      <c r="E104" s="176" t="s">
        <v>1221</v>
      </c>
      <c r="F104" s="177" t="s">
        <v>1222</v>
      </c>
      <c r="G104" s="178" t="s">
        <v>650</v>
      </c>
      <c r="H104" s="179">
        <v>5.625</v>
      </c>
      <c r="I104" s="180"/>
      <c r="J104" s="181">
        <f>ROUND(I104*H104,2)</f>
        <v>0</v>
      </c>
      <c r="K104" s="177" t="s">
        <v>31</v>
      </c>
      <c r="L104" s="43"/>
      <c r="M104" s="182" t="s">
        <v>31</v>
      </c>
      <c r="N104" s="183" t="s">
        <v>47</v>
      </c>
      <c r="O104" s="68"/>
      <c r="P104" s="184">
        <f>O104*H104</f>
        <v>0</v>
      </c>
      <c r="Q104" s="184">
        <v>0</v>
      </c>
      <c r="R104" s="184">
        <f>Q104*H104</f>
        <v>0</v>
      </c>
      <c r="S104" s="184">
        <v>0</v>
      </c>
      <c r="T104" s="185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186" t="s">
        <v>157</v>
      </c>
      <c r="AT104" s="186" t="s">
        <v>153</v>
      </c>
      <c r="AU104" s="186" t="s">
        <v>85</v>
      </c>
      <c r="AY104" s="20" t="s">
        <v>152</v>
      </c>
      <c r="BE104" s="187">
        <f>IF(N104="základní",J104,0)</f>
        <v>0</v>
      </c>
      <c r="BF104" s="187">
        <f>IF(N104="snížená",J104,0)</f>
        <v>0</v>
      </c>
      <c r="BG104" s="187">
        <f>IF(N104="zákl. přenesená",J104,0)</f>
        <v>0</v>
      </c>
      <c r="BH104" s="187">
        <f>IF(N104="sníž. přenesená",J104,0)</f>
        <v>0</v>
      </c>
      <c r="BI104" s="187">
        <f>IF(N104="nulová",J104,0)</f>
        <v>0</v>
      </c>
      <c r="BJ104" s="20" t="s">
        <v>83</v>
      </c>
      <c r="BK104" s="187">
        <f>ROUND(I104*H104,2)</f>
        <v>0</v>
      </c>
      <c r="BL104" s="20" t="s">
        <v>157</v>
      </c>
      <c r="BM104" s="186" t="s">
        <v>1223</v>
      </c>
    </row>
    <row r="105" spans="1:65" s="13" customFormat="1" ht="10.199999999999999">
      <c r="B105" s="207"/>
      <c r="C105" s="208"/>
      <c r="D105" s="188" t="s">
        <v>210</v>
      </c>
      <c r="E105" s="209" t="s">
        <v>31</v>
      </c>
      <c r="F105" s="210" t="s">
        <v>1224</v>
      </c>
      <c r="G105" s="208"/>
      <c r="H105" s="209" t="s">
        <v>31</v>
      </c>
      <c r="I105" s="211"/>
      <c r="J105" s="208"/>
      <c r="K105" s="208"/>
      <c r="L105" s="212"/>
      <c r="M105" s="213"/>
      <c r="N105" s="214"/>
      <c r="O105" s="214"/>
      <c r="P105" s="214"/>
      <c r="Q105" s="214"/>
      <c r="R105" s="214"/>
      <c r="S105" s="214"/>
      <c r="T105" s="215"/>
      <c r="AT105" s="216" t="s">
        <v>210</v>
      </c>
      <c r="AU105" s="216" t="s">
        <v>85</v>
      </c>
      <c r="AV105" s="13" t="s">
        <v>83</v>
      </c>
      <c r="AW105" s="13" t="s">
        <v>38</v>
      </c>
      <c r="AX105" s="13" t="s">
        <v>76</v>
      </c>
      <c r="AY105" s="216" t="s">
        <v>152</v>
      </c>
    </row>
    <row r="106" spans="1:65" s="14" customFormat="1" ht="10.199999999999999">
      <c r="B106" s="217"/>
      <c r="C106" s="218"/>
      <c r="D106" s="188" t="s">
        <v>210</v>
      </c>
      <c r="E106" s="219" t="s">
        <v>1177</v>
      </c>
      <c r="F106" s="220" t="s">
        <v>1225</v>
      </c>
      <c r="G106" s="218"/>
      <c r="H106" s="221">
        <v>3.375</v>
      </c>
      <c r="I106" s="222"/>
      <c r="J106" s="218"/>
      <c r="K106" s="218"/>
      <c r="L106" s="223"/>
      <c r="M106" s="224"/>
      <c r="N106" s="225"/>
      <c r="O106" s="225"/>
      <c r="P106" s="225"/>
      <c r="Q106" s="225"/>
      <c r="R106" s="225"/>
      <c r="S106" s="225"/>
      <c r="T106" s="226"/>
      <c r="AT106" s="227" t="s">
        <v>210</v>
      </c>
      <c r="AU106" s="227" t="s">
        <v>85</v>
      </c>
      <c r="AV106" s="14" t="s">
        <v>85</v>
      </c>
      <c r="AW106" s="14" t="s">
        <v>38</v>
      </c>
      <c r="AX106" s="14" t="s">
        <v>76</v>
      </c>
      <c r="AY106" s="227" t="s">
        <v>152</v>
      </c>
    </row>
    <row r="107" spans="1:65" s="13" customFormat="1" ht="10.199999999999999">
      <c r="B107" s="207"/>
      <c r="C107" s="208"/>
      <c r="D107" s="188" t="s">
        <v>210</v>
      </c>
      <c r="E107" s="209" t="s">
        <v>31</v>
      </c>
      <c r="F107" s="210" t="s">
        <v>1226</v>
      </c>
      <c r="G107" s="208"/>
      <c r="H107" s="209" t="s">
        <v>31</v>
      </c>
      <c r="I107" s="211"/>
      <c r="J107" s="208"/>
      <c r="K107" s="208"/>
      <c r="L107" s="212"/>
      <c r="M107" s="213"/>
      <c r="N107" s="214"/>
      <c r="O107" s="214"/>
      <c r="P107" s="214"/>
      <c r="Q107" s="214"/>
      <c r="R107" s="214"/>
      <c r="S107" s="214"/>
      <c r="T107" s="215"/>
      <c r="AT107" s="216" t="s">
        <v>210</v>
      </c>
      <c r="AU107" s="216" t="s">
        <v>85</v>
      </c>
      <c r="AV107" s="13" t="s">
        <v>83</v>
      </c>
      <c r="AW107" s="13" t="s">
        <v>38</v>
      </c>
      <c r="AX107" s="13" t="s">
        <v>76</v>
      </c>
      <c r="AY107" s="216" t="s">
        <v>152</v>
      </c>
    </row>
    <row r="108" spans="1:65" s="14" customFormat="1" ht="10.199999999999999">
      <c r="B108" s="217"/>
      <c r="C108" s="218"/>
      <c r="D108" s="188" t="s">
        <v>210</v>
      </c>
      <c r="E108" s="219" t="s">
        <v>1227</v>
      </c>
      <c r="F108" s="220" t="s">
        <v>1228</v>
      </c>
      <c r="G108" s="218"/>
      <c r="H108" s="221">
        <v>2.25</v>
      </c>
      <c r="I108" s="222"/>
      <c r="J108" s="218"/>
      <c r="K108" s="218"/>
      <c r="L108" s="223"/>
      <c r="M108" s="224"/>
      <c r="N108" s="225"/>
      <c r="O108" s="225"/>
      <c r="P108" s="225"/>
      <c r="Q108" s="225"/>
      <c r="R108" s="225"/>
      <c r="S108" s="225"/>
      <c r="T108" s="226"/>
      <c r="AT108" s="227" t="s">
        <v>210</v>
      </c>
      <c r="AU108" s="227" t="s">
        <v>85</v>
      </c>
      <c r="AV108" s="14" t="s">
        <v>85</v>
      </c>
      <c r="AW108" s="14" t="s">
        <v>38</v>
      </c>
      <c r="AX108" s="14" t="s">
        <v>76</v>
      </c>
      <c r="AY108" s="227" t="s">
        <v>152</v>
      </c>
    </row>
    <row r="109" spans="1:65" s="15" customFormat="1" ht="10.199999999999999">
      <c r="B109" s="228"/>
      <c r="C109" s="229"/>
      <c r="D109" s="188" t="s">
        <v>210</v>
      </c>
      <c r="E109" s="230" t="s">
        <v>31</v>
      </c>
      <c r="F109" s="231" t="s">
        <v>223</v>
      </c>
      <c r="G109" s="229"/>
      <c r="H109" s="232">
        <v>5.625</v>
      </c>
      <c r="I109" s="233"/>
      <c r="J109" s="229"/>
      <c r="K109" s="229"/>
      <c r="L109" s="234"/>
      <c r="M109" s="235"/>
      <c r="N109" s="236"/>
      <c r="O109" s="236"/>
      <c r="P109" s="236"/>
      <c r="Q109" s="236"/>
      <c r="R109" s="236"/>
      <c r="S109" s="236"/>
      <c r="T109" s="237"/>
      <c r="AT109" s="238" t="s">
        <v>210</v>
      </c>
      <c r="AU109" s="238" t="s">
        <v>85</v>
      </c>
      <c r="AV109" s="15" t="s">
        <v>157</v>
      </c>
      <c r="AW109" s="15" t="s">
        <v>38</v>
      </c>
      <c r="AX109" s="15" t="s">
        <v>83</v>
      </c>
      <c r="AY109" s="238" t="s">
        <v>152</v>
      </c>
    </row>
    <row r="110" spans="1:65" s="2" customFormat="1" ht="24.15" customHeight="1">
      <c r="A110" s="38"/>
      <c r="B110" s="39"/>
      <c r="C110" s="175" t="s">
        <v>165</v>
      </c>
      <c r="D110" s="175" t="s">
        <v>153</v>
      </c>
      <c r="E110" s="176" t="s">
        <v>735</v>
      </c>
      <c r="F110" s="177" t="s">
        <v>736</v>
      </c>
      <c r="G110" s="178" t="s">
        <v>650</v>
      </c>
      <c r="H110" s="179">
        <v>91.897000000000006</v>
      </c>
      <c r="I110" s="180"/>
      <c r="J110" s="181">
        <f>ROUND(I110*H110,2)</f>
        <v>0</v>
      </c>
      <c r="K110" s="177" t="s">
        <v>31</v>
      </c>
      <c r="L110" s="43"/>
      <c r="M110" s="182" t="s">
        <v>31</v>
      </c>
      <c r="N110" s="183" t="s">
        <v>47</v>
      </c>
      <c r="O110" s="68"/>
      <c r="P110" s="184">
        <f>O110*H110</f>
        <v>0</v>
      </c>
      <c r="Q110" s="184">
        <v>0</v>
      </c>
      <c r="R110" s="184">
        <f>Q110*H110</f>
        <v>0</v>
      </c>
      <c r="S110" s="184">
        <v>0</v>
      </c>
      <c r="T110" s="185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186" t="s">
        <v>157</v>
      </c>
      <c r="AT110" s="186" t="s">
        <v>153</v>
      </c>
      <c r="AU110" s="186" t="s">
        <v>85</v>
      </c>
      <c r="AY110" s="20" t="s">
        <v>152</v>
      </c>
      <c r="BE110" s="187">
        <f>IF(N110="základní",J110,0)</f>
        <v>0</v>
      </c>
      <c r="BF110" s="187">
        <f>IF(N110="snížená",J110,0)</f>
        <v>0</v>
      </c>
      <c r="BG110" s="187">
        <f>IF(N110="zákl. přenesená",J110,0)</f>
        <v>0</v>
      </c>
      <c r="BH110" s="187">
        <f>IF(N110="sníž. přenesená",J110,0)</f>
        <v>0</v>
      </c>
      <c r="BI110" s="187">
        <f>IF(N110="nulová",J110,0)</f>
        <v>0</v>
      </c>
      <c r="BJ110" s="20" t="s">
        <v>83</v>
      </c>
      <c r="BK110" s="187">
        <f>ROUND(I110*H110,2)</f>
        <v>0</v>
      </c>
      <c r="BL110" s="20" t="s">
        <v>157</v>
      </c>
      <c r="BM110" s="186" t="s">
        <v>1229</v>
      </c>
    </row>
    <row r="111" spans="1:65" s="13" customFormat="1" ht="10.199999999999999">
      <c r="B111" s="207"/>
      <c r="C111" s="208"/>
      <c r="D111" s="188" t="s">
        <v>210</v>
      </c>
      <c r="E111" s="209" t="s">
        <v>31</v>
      </c>
      <c r="F111" s="210" t="s">
        <v>738</v>
      </c>
      <c r="G111" s="208"/>
      <c r="H111" s="209" t="s">
        <v>31</v>
      </c>
      <c r="I111" s="211"/>
      <c r="J111" s="208"/>
      <c r="K111" s="208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210</v>
      </c>
      <c r="AU111" s="216" t="s">
        <v>85</v>
      </c>
      <c r="AV111" s="13" t="s">
        <v>83</v>
      </c>
      <c r="AW111" s="13" t="s">
        <v>38</v>
      </c>
      <c r="AX111" s="13" t="s">
        <v>76</v>
      </c>
      <c r="AY111" s="216" t="s">
        <v>152</v>
      </c>
    </row>
    <row r="112" spans="1:65" s="13" customFormat="1" ht="10.199999999999999">
      <c r="B112" s="207"/>
      <c r="C112" s="208"/>
      <c r="D112" s="188" t="s">
        <v>210</v>
      </c>
      <c r="E112" s="209" t="s">
        <v>31</v>
      </c>
      <c r="F112" s="210" t="s">
        <v>1230</v>
      </c>
      <c r="G112" s="208"/>
      <c r="H112" s="209" t="s">
        <v>31</v>
      </c>
      <c r="I112" s="211"/>
      <c r="J112" s="208"/>
      <c r="K112" s="208"/>
      <c r="L112" s="212"/>
      <c r="M112" s="213"/>
      <c r="N112" s="214"/>
      <c r="O112" s="214"/>
      <c r="P112" s="214"/>
      <c r="Q112" s="214"/>
      <c r="R112" s="214"/>
      <c r="S112" s="214"/>
      <c r="T112" s="215"/>
      <c r="AT112" s="216" t="s">
        <v>210</v>
      </c>
      <c r="AU112" s="216" t="s">
        <v>85</v>
      </c>
      <c r="AV112" s="13" t="s">
        <v>83</v>
      </c>
      <c r="AW112" s="13" t="s">
        <v>38</v>
      </c>
      <c r="AX112" s="13" t="s">
        <v>76</v>
      </c>
      <c r="AY112" s="216" t="s">
        <v>152</v>
      </c>
    </row>
    <row r="113" spans="1:65" s="14" customFormat="1" ht="10.199999999999999">
      <c r="B113" s="217"/>
      <c r="C113" s="218"/>
      <c r="D113" s="188" t="s">
        <v>210</v>
      </c>
      <c r="E113" s="219" t="s">
        <v>31</v>
      </c>
      <c r="F113" s="220" t="s">
        <v>1231</v>
      </c>
      <c r="G113" s="218"/>
      <c r="H113" s="221">
        <v>70.489999999999995</v>
      </c>
      <c r="I113" s="222"/>
      <c r="J113" s="218"/>
      <c r="K113" s="218"/>
      <c r="L113" s="223"/>
      <c r="M113" s="224"/>
      <c r="N113" s="225"/>
      <c r="O113" s="225"/>
      <c r="P113" s="225"/>
      <c r="Q113" s="225"/>
      <c r="R113" s="225"/>
      <c r="S113" s="225"/>
      <c r="T113" s="226"/>
      <c r="AT113" s="227" t="s">
        <v>210</v>
      </c>
      <c r="AU113" s="227" t="s">
        <v>85</v>
      </c>
      <c r="AV113" s="14" t="s">
        <v>85</v>
      </c>
      <c r="AW113" s="14" t="s">
        <v>38</v>
      </c>
      <c r="AX113" s="14" t="s">
        <v>76</v>
      </c>
      <c r="AY113" s="227" t="s">
        <v>152</v>
      </c>
    </row>
    <row r="114" spans="1:65" s="13" customFormat="1" ht="10.199999999999999">
      <c r="B114" s="207"/>
      <c r="C114" s="208"/>
      <c r="D114" s="188" t="s">
        <v>210</v>
      </c>
      <c r="E114" s="209" t="s">
        <v>31</v>
      </c>
      <c r="F114" s="210" t="s">
        <v>739</v>
      </c>
      <c r="G114" s="208"/>
      <c r="H114" s="209" t="s">
        <v>31</v>
      </c>
      <c r="I114" s="211"/>
      <c r="J114" s="208"/>
      <c r="K114" s="208"/>
      <c r="L114" s="212"/>
      <c r="M114" s="213"/>
      <c r="N114" s="214"/>
      <c r="O114" s="214"/>
      <c r="P114" s="214"/>
      <c r="Q114" s="214"/>
      <c r="R114" s="214"/>
      <c r="S114" s="214"/>
      <c r="T114" s="215"/>
      <c r="AT114" s="216" t="s">
        <v>210</v>
      </c>
      <c r="AU114" s="216" t="s">
        <v>85</v>
      </c>
      <c r="AV114" s="13" t="s">
        <v>83</v>
      </c>
      <c r="AW114" s="13" t="s">
        <v>38</v>
      </c>
      <c r="AX114" s="13" t="s">
        <v>76</v>
      </c>
      <c r="AY114" s="216" t="s">
        <v>152</v>
      </c>
    </row>
    <row r="115" spans="1:65" s="14" customFormat="1" ht="10.199999999999999">
      <c r="B115" s="217"/>
      <c r="C115" s="218"/>
      <c r="D115" s="188" t="s">
        <v>210</v>
      </c>
      <c r="E115" s="219" t="s">
        <v>31</v>
      </c>
      <c r="F115" s="220" t="s">
        <v>1232</v>
      </c>
      <c r="G115" s="218"/>
      <c r="H115" s="221">
        <v>10.959</v>
      </c>
      <c r="I115" s="222"/>
      <c r="J115" s="218"/>
      <c r="K115" s="218"/>
      <c r="L115" s="223"/>
      <c r="M115" s="224"/>
      <c r="N115" s="225"/>
      <c r="O115" s="225"/>
      <c r="P115" s="225"/>
      <c r="Q115" s="225"/>
      <c r="R115" s="225"/>
      <c r="S115" s="225"/>
      <c r="T115" s="226"/>
      <c r="AT115" s="227" t="s">
        <v>210</v>
      </c>
      <c r="AU115" s="227" t="s">
        <v>85</v>
      </c>
      <c r="AV115" s="14" t="s">
        <v>85</v>
      </c>
      <c r="AW115" s="14" t="s">
        <v>38</v>
      </c>
      <c r="AX115" s="14" t="s">
        <v>76</v>
      </c>
      <c r="AY115" s="227" t="s">
        <v>152</v>
      </c>
    </row>
    <row r="116" spans="1:65" s="14" customFormat="1" ht="10.199999999999999">
      <c r="B116" s="217"/>
      <c r="C116" s="218"/>
      <c r="D116" s="188" t="s">
        <v>210</v>
      </c>
      <c r="E116" s="219" t="s">
        <v>31</v>
      </c>
      <c r="F116" s="220" t="s">
        <v>1233</v>
      </c>
      <c r="G116" s="218"/>
      <c r="H116" s="221">
        <v>7.0469999999999997</v>
      </c>
      <c r="I116" s="222"/>
      <c r="J116" s="218"/>
      <c r="K116" s="218"/>
      <c r="L116" s="223"/>
      <c r="M116" s="224"/>
      <c r="N116" s="225"/>
      <c r="O116" s="225"/>
      <c r="P116" s="225"/>
      <c r="Q116" s="225"/>
      <c r="R116" s="225"/>
      <c r="S116" s="225"/>
      <c r="T116" s="226"/>
      <c r="AT116" s="227" t="s">
        <v>210</v>
      </c>
      <c r="AU116" s="227" t="s">
        <v>85</v>
      </c>
      <c r="AV116" s="14" t="s">
        <v>85</v>
      </c>
      <c r="AW116" s="14" t="s">
        <v>38</v>
      </c>
      <c r="AX116" s="14" t="s">
        <v>76</v>
      </c>
      <c r="AY116" s="227" t="s">
        <v>152</v>
      </c>
    </row>
    <row r="117" spans="1:65" s="14" customFormat="1" ht="10.199999999999999">
      <c r="B117" s="217"/>
      <c r="C117" s="218"/>
      <c r="D117" s="188" t="s">
        <v>210</v>
      </c>
      <c r="E117" s="219" t="s">
        <v>31</v>
      </c>
      <c r="F117" s="220" t="s">
        <v>1234</v>
      </c>
      <c r="G117" s="218"/>
      <c r="H117" s="221">
        <v>3.4009999999999998</v>
      </c>
      <c r="I117" s="222"/>
      <c r="J117" s="218"/>
      <c r="K117" s="218"/>
      <c r="L117" s="223"/>
      <c r="M117" s="224"/>
      <c r="N117" s="225"/>
      <c r="O117" s="225"/>
      <c r="P117" s="225"/>
      <c r="Q117" s="225"/>
      <c r="R117" s="225"/>
      <c r="S117" s="225"/>
      <c r="T117" s="226"/>
      <c r="AT117" s="227" t="s">
        <v>210</v>
      </c>
      <c r="AU117" s="227" t="s">
        <v>85</v>
      </c>
      <c r="AV117" s="14" t="s">
        <v>85</v>
      </c>
      <c r="AW117" s="14" t="s">
        <v>38</v>
      </c>
      <c r="AX117" s="14" t="s">
        <v>76</v>
      </c>
      <c r="AY117" s="227" t="s">
        <v>152</v>
      </c>
    </row>
    <row r="118" spans="1:65" s="15" customFormat="1" ht="10.199999999999999">
      <c r="B118" s="228"/>
      <c r="C118" s="229"/>
      <c r="D118" s="188" t="s">
        <v>210</v>
      </c>
      <c r="E118" s="230" t="s">
        <v>648</v>
      </c>
      <c r="F118" s="231" t="s">
        <v>223</v>
      </c>
      <c r="G118" s="229"/>
      <c r="H118" s="232">
        <v>91.896999999999991</v>
      </c>
      <c r="I118" s="233"/>
      <c r="J118" s="229"/>
      <c r="K118" s="229"/>
      <c r="L118" s="234"/>
      <c r="M118" s="235"/>
      <c r="N118" s="236"/>
      <c r="O118" s="236"/>
      <c r="P118" s="236"/>
      <c r="Q118" s="236"/>
      <c r="R118" s="236"/>
      <c r="S118" s="236"/>
      <c r="T118" s="237"/>
      <c r="AT118" s="238" t="s">
        <v>210</v>
      </c>
      <c r="AU118" s="238" t="s">
        <v>85</v>
      </c>
      <c r="AV118" s="15" t="s">
        <v>157</v>
      </c>
      <c r="AW118" s="15" t="s">
        <v>38</v>
      </c>
      <c r="AX118" s="15" t="s">
        <v>83</v>
      </c>
      <c r="AY118" s="238" t="s">
        <v>152</v>
      </c>
    </row>
    <row r="119" spans="1:65" s="2" customFormat="1" ht="24.15" customHeight="1">
      <c r="A119" s="38"/>
      <c r="B119" s="39"/>
      <c r="C119" s="175" t="s">
        <v>157</v>
      </c>
      <c r="D119" s="175" t="s">
        <v>153</v>
      </c>
      <c r="E119" s="176" t="s">
        <v>744</v>
      </c>
      <c r="F119" s="177" t="s">
        <v>745</v>
      </c>
      <c r="G119" s="178" t="s">
        <v>746</v>
      </c>
      <c r="H119" s="179">
        <v>64.218999999999994</v>
      </c>
      <c r="I119" s="180"/>
      <c r="J119" s="181">
        <f>ROUND(I119*H119,2)</f>
        <v>0</v>
      </c>
      <c r="K119" s="177" t="s">
        <v>31</v>
      </c>
      <c r="L119" s="43"/>
      <c r="M119" s="182" t="s">
        <v>31</v>
      </c>
      <c r="N119" s="183" t="s">
        <v>47</v>
      </c>
      <c r="O119" s="68"/>
      <c r="P119" s="184">
        <f>O119*H119</f>
        <v>0</v>
      </c>
      <c r="Q119" s="184">
        <v>0</v>
      </c>
      <c r="R119" s="184">
        <f>Q119*H119</f>
        <v>0</v>
      </c>
      <c r="S119" s="184">
        <v>0</v>
      </c>
      <c r="T119" s="185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186" t="s">
        <v>157</v>
      </c>
      <c r="AT119" s="186" t="s">
        <v>153</v>
      </c>
      <c r="AU119" s="186" t="s">
        <v>85</v>
      </c>
      <c r="AY119" s="20" t="s">
        <v>152</v>
      </c>
      <c r="BE119" s="187">
        <f>IF(N119="základní",J119,0)</f>
        <v>0</v>
      </c>
      <c r="BF119" s="187">
        <f>IF(N119="snížená",J119,0)</f>
        <v>0</v>
      </c>
      <c r="BG119" s="187">
        <f>IF(N119="zákl. přenesená",J119,0)</f>
        <v>0</v>
      </c>
      <c r="BH119" s="187">
        <f>IF(N119="sníž. přenesená",J119,0)</f>
        <v>0</v>
      </c>
      <c r="BI119" s="187">
        <f>IF(N119="nulová",J119,0)</f>
        <v>0</v>
      </c>
      <c r="BJ119" s="20" t="s">
        <v>83</v>
      </c>
      <c r="BK119" s="187">
        <f>ROUND(I119*H119,2)</f>
        <v>0</v>
      </c>
      <c r="BL119" s="20" t="s">
        <v>157</v>
      </c>
      <c r="BM119" s="186" t="s">
        <v>1235</v>
      </c>
    </row>
    <row r="120" spans="1:65" s="13" customFormat="1" ht="10.199999999999999">
      <c r="B120" s="207"/>
      <c r="C120" s="208"/>
      <c r="D120" s="188" t="s">
        <v>210</v>
      </c>
      <c r="E120" s="209" t="s">
        <v>31</v>
      </c>
      <c r="F120" s="210" t="s">
        <v>738</v>
      </c>
      <c r="G120" s="208"/>
      <c r="H120" s="209" t="s">
        <v>31</v>
      </c>
      <c r="I120" s="211"/>
      <c r="J120" s="208"/>
      <c r="K120" s="208"/>
      <c r="L120" s="212"/>
      <c r="M120" s="213"/>
      <c r="N120" s="214"/>
      <c r="O120" s="214"/>
      <c r="P120" s="214"/>
      <c r="Q120" s="214"/>
      <c r="R120" s="214"/>
      <c r="S120" s="214"/>
      <c r="T120" s="215"/>
      <c r="AT120" s="216" t="s">
        <v>210</v>
      </c>
      <c r="AU120" s="216" t="s">
        <v>85</v>
      </c>
      <c r="AV120" s="13" t="s">
        <v>83</v>
      </c>
      <c r="AW120" s="13" t="s">
        <v>38</v>
      </c>
      <c r="AX120" s="13" t="s">
        <v>76</v>
      </c>
      <c r="AY120" s="216" t="s">
        <v>152</v>
      </c>
    </row>
    <row r="121" spans="1:65" s="13" customFormat="1" ht="10.199999999999999">
      <c r="B121" s="207"/>
      <c r="C121" s="208"/>
      <c r="D121" s="188" t="s">
        <v>210</v>
      </c>
      <c r="E121" s="209" t="s">
        <v>31</v>
      </c>
      <c r="F121" s="210" t="s">
        <v>1230</v>
      </c>
      <c r="G121" s="208"/>
      <c r="H121" s="209" t="s">
        <v>31</v>
      </c>
      <c r="I121" s="211"/>
      <c r="J121" s="208"/>
      <c r="K121" s="208"/>
      <c r="L121" s="212"/>
      <c r="M121" s="213"/>
      <c r="N121" s="214"/>
      <c r="O121" s="214"/>
      <c r="P121" s="214"/>
      <c r="Q121" s="214"/>
      <c r="R121" s="214"/>
      <c r="S121" s="214"/>
      <c r="T121" s="215"/>
      <c r="AT121" s="216" t="s">
        <v>210</v>
      </c>
      <c r="AU121" s="216" t="s">
        <v>85</v>
      </c>
      <c r="AV121" s="13" t="s">
        <v>83</v>
      </c>
      <c r="AW121" s="13" t="s">
        <v>38</v>
      </c>
      <c r="AX121" s="13" t="s">
        <v>76</v>
      </c>
      <c r="AY121" s="216" t="s">
        <v>152</v>
      </c>
    </row>
    <row r="122" spans="1:65" s="14" customFormat="1" ht="10.199999999999999">
      <c r="B122" s="217"/>
      <c r="C122" s="218"/>
      <c r="D122" s="188" t="s">
        <v>210</v>
      </c>
      <c r="E122" s="219" t="s">
        <v>31</v>
      </c>
      <c r="F122" s="220" t="s">
        <v>1236</v>
      </c>
      <c r="G122" s="218"/>
      <c r="H122" s="221">
        <v>0</v>
      </c>
      <c r="I122" s="222"/>
      <c r="J122" s="218"/>
      <c r="K122" s="218"/>
      <c r="L122" s="223"/>
      <c r="M122" s="224"/>
      <c r="N122" s="225"/>
      <c r="O122" s="225"/>
      <c r="P122" s="225"/>
      <c r="Q122" s="225"/>
      <c r="R122" s="225"/>
      <c r="S122" s="225"/>
      <c r="T122" s="226"/>
      <c r="AT122" s="227" t="s">
        <v>210</v>
      </c>
      <c r="AU122" s="227" t="s">
        <v>85</v>
      </c>
      <c r="AV122" s="14" t="s">
        <v>85</v>
      </c>
      <c r="AW122" s="14" t="s">
        <v>38</v>
      </c>
      <c r="AX122" s="14" t="s">
        <v>76</v>
      </c>
      <c r="AY122" s="227" t="s">
        <v>152</v>
      </c>
    </row>
    <row r="123" spans="1:65" s="13" customFormat="1" ht="10.199999999999999">
      <c r="B123" s="207"/>
      <c r="C123" s="208"/>
      <c r="D123" s="188" t="s">
        <v>210</v>
      </c>
      <c r="E123" s="209" t="s">
        <v>31</v>
      </c>
      <c r="F123" s="210" t="s">
        <v>739</v>
      </c>
      <c r="G123" s="208"/>
      <c r="H123" s="209" t="s">
        <v>31</v>
      </c>
      <c r="I123" s="211"/>
      <c r="J123" s="208"/>
      <c r="K123" s="208"/>
      <c r="L123" s="212"/>
      <c r="M123" s="213"/>
      <c r="N123" s="214"/>
      <c r="O123" s="214"/>
      <c r="P123" s="214"/>
      <c r="Q123" s="214"/>
      <c r="R123" s="214"/>
      <c r="S123" s="214"/>
      <c r="T123" s="215"/>
      <c r="AT123" s="216" t="s">
        <v>210</v>
      </c>
      <c r="AU123" s="216" t="s">
        <v>85</v>
      </c>
      <c r="AV123" s="13" t="s">
        <v>83</v>
      </c>
      <c r="AW123" s="13" t="s">
        <v>38</v>
      </c>
      <c r="AX123" s="13" t="s">
        <v>76</v>
      </c>
      <c r="AY123" s="216" t="s">
        <v>152</v>
      </c>
    </row>
    <row r="124" spans="1:65" s="14" customFormat="1" ht="10.199999999999999">
      <c r="B124" s="217"/>
      <c r="C124" s="218"/>
      <c r="D124" s="188" t="s">
        <v>210</v>
      </c>
      <c r="E124" s="219" t="s">
        <v>31</v>
      </c>
      <c r="F124" s="220" t="s">
        <v>1237</v>
      </c>
      <c r="G124" s="218"/>
      <c r="H124" s="221">
        <v>32.875999999999998</v>
      </c>
      <c r="I124" s="222"/>
      <c r="J124" s="218"/>
      <c r="K124" s="218"/>
      <c r="L124" s="223"/>
      <c r="M124" s="224"/>
      <c r="N124" s="225"/>
      <c r="O124" s="225"/>
      <c r="P124" s="225"/>
      <c r="Q124" s="225"/>
      <c r="R124" s="225"/>
      <c r="S124" s="225"/>
      <c r="T124" s="226"/>
      <c r="AT124" s="227" t="s">
        <v>210</v>
      </c>
      <c r="AU124" s="227" t="s">
        <v>85</v>
      </c>
      <c r="AV124" s="14" t="s">
        <v>85</v>
      </c>
      <c r="AW124" s="14" t="s">
        <v>38</v>
      </c>
      <c r="AX124" s="14" t="s">
        <v>76</v>
      </c>
      <c r="AY124" s="227" t="s">
        <v>152</v>
      </c>
    </row>
    <row r="125" spans="1:65" s="14" customFormat="1" ht="10.199999999999999">
      <c r="B125" s="217"/>
      <c r="C125" s="218"/>
      <c r="D125" s="188" t="s">
        <v>210</v>
      </c>
      <c r="E125" s="219" t="s">
        <v>31</v>
      </c>
      <c r="F125" s="220" t="s">
        <v>1238</v>
      </c>
      <c r="G125" s="218"/>
      <c r="H125" s="221">
        <v>21.14</v>
      </c>
      <c r="I125" s="222"/>
      <c r="J125" s="218"/>
      <c r="K125" s="218"/>
      <c r="L125" s="223"/>
      <c r="M125" s="224"/>
      <c r="N125" s="225"/>
      <c r="O125" s="225"/>
      <c r="P125" s="225"/>
      <c r="Q125" s="225"/>
      <c r="R125" s="225"/>
      <c r="S125" s="225"/>
      <c r="T125" s="226"/>
      <c r="AT125" s="227" t="s">
        <v>210</v>
      </c>
      <c r="AU125" s="227" t="s">
        <v>85</v>
      </c>
      <c r="AV125" s="14" t="s">
        <v>85</v>
      </c>
      <c r="AW125" s="14" t="s">
        <v>38</v>
      </c>
      <c r="AX125" s="14" t="s">
        <v>76</v>
      </c>
      <c r="AY125" s="227" t="s">
        <v>152</v>
      </c>
    </row>
    <row r="126" spans="1:65" s="14" customFormat="1" ht="10.199999999999999">
      <c r="B126" s="217"/>
      <c r="C126" s="218"/>
      <c r="D126" s="188" t="s">
        <v>210</v>
      </c>
      <c r="E126" s="219" t="s">
        <v>31</v>
      </c>
      <c r="F126" s="220" t="s">
        <v>1239</v>
      </c>
      <c r="G126" s="218"/>
      <c r="H126" s="221">
        <v>10.202999999999999</v>
      </c>
      <c r="I126" s="222"/>
      <c r="J126" s="218"/>
      <c r="K126" s="218"/>
      <c r="L126" s="223"/>
      <c r="M126" s="224"/>
      <c r="N126" s="225"/>
      <c r="O126" s="225"/>
      <c r="P126" s="225"/>
      <c r="Q126" s="225"/>
      <c r="R126" s="225"/>
      <c r="S126" s="225"/>
      <c r="T126" s="226"/>
      <c r="AT126" s="227" t="s">
        <v>210</v>
      </c>
      <c r="AU126" s="227" t="s">
        <v>85</v>
      </c>
      <c r="AV126" s="14" t="s">
        <v>85</v>
      </c>
      <c r="AW126" s="14" t="s">
        <v>38</v>
      </c>
      <c r="AX126" s="14" t="s">
        <v>76</v>
      </c>
      <c r="AY126" s="227" t="s">
        <v>152</v>
      </c>
    </row>
    <row r="127" spans="1:65" s="15" customFormat="1" ht="10.199999999999999">
      <c r="B127" s="228"/>
      <c r="C127" s="229"/>
      <c r="D127" s="188" t="s">
        <v>210</v>
      </c>
      <c r="E127" s="230" t="s">
        <v>652</v>
      </c>
      <c r="F127" s="231" t="s">
        <v>223</v>
      </c>
      <c r="G127" s="229"/>
      <c r="H127" s="232">
        <v>64.218999999999994</v>
      </c>
      <c r="I127" s="233"/>
      <c r="J127" s="229"/>
      <c r="K127" s="229"/>
      <c r="L127" s="234"/>
      <c r="M127" s="235"/>
      <c r="N127" s="236"/>
      <c r="O127" s="236"/>
      <c r="P127" s="236"/>
      <c r="Q127" s="236"/>
      <c r="R127" s="236"/>
      <c r="S127" s="236"/>
      <c r="T127" s="237"/>
      <c r="AT127" s="238" t="s">
        <v>210</v>
      </c>
      <c r="AU127" s="238" t="s">
        <v>85</v>
      </c>
      <c r="AV127" s="15" t="s">
        <v>157</v>
      </c>
      <c r="AW127" s="15" t="s">
        <v>38</v>
      </c>
      <c r="AX127" s="15" t="s">
        <v>83</v>
      </c>
      <c r="AY127" s="238" t="s">
        <v>152</v>
      </c>
    </row>
    <row r="128" spans="1:65" s="2" customFormat="1" ht="24.15" customHeight="1">
      <c r="A128" s="38"/>
      <c r="B128" s="39"/>
      <c r="C128" s="175" t="s">
        <v>174</v>
      </c>
      <c r="D128" s="175" t="s">
        <v>153</v>
      </c>
      <c r="E128" s="176" t="s">
        <v>753</v>
      </c>
      <c r="F128" s="177" t="s">
        <v>754</v>
      </c>
      <c r="G128" s="178" t="s">
        <v>650</v>
      </c>
      <c r="H128" s="179">
        <v>4.8369999999999997</v>
      </c>
      <c r="I128" s="180"/>
      <c r="J128" s="181">
        <f>ROUND(I128*H128,2)</f>
        <v>0</v>
      </c>
      <c r="K128" s="177" t="s">
        <v>31</v>
      </c>
      <c r="L128" s="43"/>
      <c r="M128" s="182" t="s">
        <v>31</v>
      </c>
      <c r="N128" s="183" t="s">
        <v>47</v>
      </c>
      <c r="O128" s="68"/>
      <c r="P128" s="184">
        <f>O128*H128</f>
        <v>0</v>
      </c>
      <c r="Q128" s="184">
        <v>0</v>
      </c>
      <c r="R128" s="184">
        <f>Q128*H128</f>
        <v>0</v>
      </c>
      <c r="S128" s="184">
        <v>0</v>
      </c>
      <c r="T128" s="18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86" t="s">
        <v>157</v>
      </c>
      <c r="AT128" s="186" t="s">
        <v>153</v>
      </c>
      <c r="AU128" s="186" t="s">
        <v>85</v>
      </c>
      <c r="AY128" s="20" t="s">
        <v>152</v>
      </c>
      <c r="BE128" s="187">
        <f>IF(N128="základní",J128,0)</f>
        <v>0</v>
      </c>
      <c r="BF128" s="187">
        <f>IF(N128="snížená",J128,0)</f>
        <v>0</v>
      </c>
      <c r="BG128" s="187">
        <f>IF(N128="zákl. přenesená",J128,0)</f>
        <v>0</v>
      </c>
      <c r="BH128" s="187">
        <f>IF(N128="sníž. přenesená",J128,0)</f>
        <v>0</v>
      </c>
      <c r="BI128" s="187">
        <f>IF(N128="nulová",J128,0)</f>
        <v>0</v>
      </c>
      <c r="BJ128" s="20" t="s">
        <v>83</v>
      </c>
      <c r="BK128" s="187">
        <f>ROUND(I128*H128,2)</f>
        <v>0</v>
      </c>
      <c r="BL128" s="20" t="s">
        <v>157</v>
      </c>
      <c r="BM128" s="186" t="s">
        <v>1240</v>
      </c>
    </row>
    <row r="129" spans="1:65" s="13" customFormat="1" ht="10.199999999999999">
      <c r="B129" s="207"/>
      <c r="C129" s="208"/>
      <c r="D129" s="188" t="s">
        <v>210</v>
      </c>
      <c r="E129" s="209" t="s">
        <v>31</v>
      </c>
      <c r="F129" s="210" t="s">
        <v>738</v>
      </c>
      <c r="G129" s="208"/>
      <c r="H129" s="209" t="s">
        <v>31</v>
      </c>
      <c r="I129" s="211"/>
      <c r="J129" s="208"/>
      <c r="K129" s="208"/>
      <c r="L129" s="212"/>
      <c r="M129" s="213"/>
      <c r="N129" s="214"/>
      <c r="O129" s="214"/>
      <c r="P129" s="214"/>
      <c r="Q129" s="214"/>
      <c r="R129" s="214"/>
      <c r="S129" s="214"/>
      <c r="T129" s="215"/>
      <c r="AT129" s="216" t="s">
        <v>210</v>
      </c>
      <c r="AU129" s="216" t="s">
        <v>85</v>
      </c>
      <c r="AV129" s="13" t="s">
        <v>83</v>
      </c>
      <c r="AW129" s="13" t="s">
        <v>38</v>
      </c>
      <c r="AX129" s="13" t="s">
        <v>76</v>
      </c>
      <c r="AY129" s="216" t="s">
        <v>152</v>
      </c>
    </row>
    <row r="130" spans="1:65" s="13" customFormat="1" ht="10.199999999999999">
      <c r="B130" s="207"/>
      <c r="C130" s="208"/>
      <c r="D130" s="188" t="s">
        <v>210</v>
      </c>
      <c r="E130" s="209" t="s">
        <v>31</v>
      </c>
      <c r="F130" s="210" t="s">
        <v>1230</v>
      </c>
      <c r="G130" s="208"/>
      <c r="H130" s="209" t="s">
        <v>31</v>
      </c>
      <c r="I130" s="211"/>
      <c r="J130" s="208"/>
      <c r="K130" s="208"/>
      <c r="L130" s="212"/>
      <c r="M130" s="213"/>
      <c r="N130" s="214"/>
      <c r="O130" s="214"/>
      <c r="P130" s="214"/>
      <c r="Q130" s="214"/>
      <c r="R130" s="214"/>
      <c r="S130" s="214"/>
      <c r="T130" s="215"/>
      <c r="AT130" s="216" t="s">
        <v>210</v>
      </c>
      <c r="AU130" s="216" t="s">
        <v>85</v>
      </c>
      <c r="AV130" s="13" t="s">
        <v>83</v>
      </c>
      <c r="AW130" s="13" t="s">
        <v>38</v>
      </c>
      <c r="AX130" s="13" t="s">
        <v>76</v>
      </c>
      <c r="AY130" s="216" t="s">
        <v>152</v>
      </c>
    </row>
    <row r="131" spans="1:65" s="14" customFormat="1" ht="10.199999999999999">
      <c r="B131" s="217"/>
      <c r="C131" s="218"/>
      <c r="D131" s="188" t="s">
        <v>210</v>
      </c>
      <c r="E131" s="219" t="s">
        <v>31</v>
      </c>
      <c r="F131" s="220" t="s">
        <v>1241</v>
      </c>
      <c r="G131" s="218"/>
      <c r="H131" s="221">
        <v>3.71</v>
      </c>
      <c r="I131" s="222"/>
      <c r="J131" s="218"/>
      <c r="K131" s="218"/>
      <c r="L131" s="223"/>
      <c r="M131" s="224"/>
      <c r="N131" s="225"/>
      <c r="O131" s="225"/>
      <c r="P131" s="225"/>
      <c r="Q131" s="225"/>
      <c r="R131" s="225"/>
      <c r="S131" s="225"/>
      <c r="T131" s="226"/>
      <c r="AT131" s="227" t="s">
        <v>210</v>
      </c>
      <c r="AU131" s="227" t="s">
        <v>85</v>
      </c>
      <c r="AV131" s="14" t="s">
        <v>85</v>
      </c>
      <c r="AW131" s="14" t="s">
        <v>38</v>
      </c>
      <c r="AX131" s="14" t="s">
        <v>76</v>
      </c>
      <c r="AY131" s="227" t="s">
        <v>152</v>
      </c>
    </row>
    <row r="132" spans="1:65" s="13" customFormat="1" ht="10.199999999999999">
      <c r="B132" s="207"/>
      <c r="C132" s="208"/>
      <c r="D132" s="188" t="s">
        <v>210</v>
      </c>
      <c r="E132" s="209" t="s">
        <v>31</v>
      </c>
      <c r="F132" s="210" t="s">
        <v>739</v>
      </c>
      <c r="G132" s="208"/>
      <c r="H132" s="209" t="s">
        <v>31</v>
      </c>
      <c r="I132" s="211"/>
      <c r="J132" s="208"/>
      <c r="K132" s="208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210</v>
      </c>
      <c r="AU132" s="216" t="s">
        <v>85</v>
      </c>
      <c r="AV132" s="13" t="s">
        <v>83</v>
      </c>
      <c r="AW132" s="13" t="s">
        <v>38</v>
      </c>
      <c r="AX132" s="13" t="s">
        <v>76</v>
      </c>
      <c r="AY132" s="216" t="s">
        <v>152</v>
      </c>
    </row>
    <row r="133" spans="1:65" s="14" customFormat="1" ht="10.199999999999999">
      <c r="B133" s="217"/>
      <c r="C133" s="218"/>
      <c r="D133" s="188" t="s">
        <v>210</v>
      </c>
      <c r="E133" s="219" t="s">
        <v>31</v>
      </c>
      <c r="F133" s="220" t="s">
        <v>1242</v>
      </c>
      <c r="G133" s="218"/>
      <c r="H133" s="221">
        <v>0.57699999999999996</v>
      </c>
      <c r="I133" s="222"/>
      <c r="J133" s="218"/>
      <c r="K133" s="218"/>
      <c r="L133" s="223"/>
      <c r="M133" s="224"/>
      <c r="N133" s="225"/>
      <c r="O133" s="225"/>
      <c r="P133" s="225"/>
      <c r="Q133" s="225"/>
      <c r="R133" s="225"/>
      <c r="S133" s="225"/>
      <c r="T133" s="226"/>
      <c r="AT133" s="227" t="s">
        <v>210</v>
      </c>
      <c r="AU133" s="227" t="s">
        <v>85</v>
      </c>
      <c r="AV133" s="14" t="s">
        <v>85</v>
      </c>
      <c r="AW133" s="14" t="s">
        <v>38</v>
      </c>
      <c r="AX133" s="14" t="s">
        <v>76</v>
      </c>
      <c r="AY133" s="227" t="s">
        <v>152</v>
      </c>
    </row>
    <row r="134" spans="1:65" s="14" customFormat="1" ht="10.199999999999999">
      <c r="B134" s="217"/>
      <c r="C134" s="218"/>
      <c r="D134" s="188" t="s">
        <v>210</v>
      </c>
      <c r="E134" s="219" t="s">
        <v>31</v>
      </c>
      <c r="F134" s="220" t="s">
        <v>1243</v>
      </c>
      <c r="G134" s="218"/>
      <c r="H134" s="221">
        <v>0.371</v>
      </c>
      <c r="I134" s="222"/>
      <c r="J134" s="218"/>
      <c r="K134" s="218"/>
      <c r="L134" s="223"/>
      <c r="M134" s="224"/>
      <c r="N134" s="225"/>
      <c r="O134" s="225"/>
      <c r="P134" s="225"/>
      <c r="Q134" s="225"/>
      <c r="R134" s="225"/>
      <c r="S134" s="225"/>
      <c r="T134" s="226"/>
      <c r="AT134" s="227" t="s">
        <v>210</v>
      </c>
      <c r="AU134" s="227" t="s">
        <v>85</v>
      </c>
      <c r="AV134" s="14" t="s">
        <v>85</v>
      </c>
      <c r="AW134" s="14" t="s">
        <v>38</v>
      </c>
      <c r="AX134" s="14" t="s">
        <v>76</v>
      </c>
      <c r="AY134" s="227" t="s">
        <v>152</v>
      </c>
    </row>
    <row r="135" spans="1:65" s="14" customFormat="1" ht="10.199999999999999">
      <c r="B135" s="217"/>
      <c r="C135" s="218"/>
      <c r="D135" s="188" t="s">
        <v>210</v>
      </c>
      <c r="E135" s="219" t="s">
        <v>31</v>
      </c>
      <c r="F135" s="220" t="s">
        <v>1244</v>
      </c>
      <c r="G135" s="218"/>
      <c r="H135" s="221">
        <v>0.17899999999999999</v>
      </c>
      <c r="I135" s="222"/>
      <c r="J135" s="218"/>
      <c r="K135" s="218"/>
      <c r="L135" s="223"/>
      <c r="M135" s="224"/>
      <c r="N135" s="225"/>
      <c r="O135" s="225"/>
      <c r="P135" s="225"/>
      <c r="Q135" s="225"/>
      <c r="R135" s="225"/>
      <c r="S135" s="225"/>
      <c r="T135" s="226"/>
      <c r="AT135" s="227" t="s">
        <v>210</v>
      </c>
      <c r="AU135" s="227" t="s">
        <v>85</v>
      </c>
      <c r="AV135" s="14" t="s">
        <v>85</v>
      </c>
      <c r="AW135" s="14" t="s">
        <v>38</v>
      </c>
      <c r="AX135" s="14" t="s">
        <v>76</v>
      </c>
      <c r="AY135" s="227" t="s">
        <v>152</v>
      </c>
    </row>
    <row r="136" spans="1:65" s="15" customFormat="1" ht="10.199999999999999">
      <c r="B136" s="228"/>
      <c r="C136" s="229"/>
      <c r="D136" s="188" t="s">
        <v>210</v>
      </c>
      <c r="E136" s="230" t="s">
        <v>655</v>
      </c>
      <c r="F136" s="231" t="s">
        <v>223</v>
      </c>
      <c r="G136" s="229"/>
      <c r="H136" s="232">
        <v>4.8369999999999997</v>
      </c>
      <c r="I136" s="233"/>
      <c r="J136" s="229"/>
      <c r="K136" s="229"/>
      <c r="L136" s="234"/>
      <c r="M136" s="235"/>
      <c r="N136" s="236"/>
      <c r="O136" s="236"/>
      <c r="P136" s="236"/>
      <c r="Q136" s="236"/>
      <c r="R136" s="236"/>
      <c r="S136" s="236"/>
      <c r="T136" s="237"/>
      <c r="AT136" s="238" t="s">
        <v>210</v>
      </c>
      <c r="AU136" s="238" t="s">
        <v>85</v>
      </c>
      <c r="AV136" s="15" t="s">
        <v>157</v>
      </c>
      <c r="AW136" s="15" t="s">
        <v>38</v>
      </c>
      <c r="AX136" s="15" t="s">
        <v>83</v>
      </c>
      <c r="AY136" s="238" t="s">
        <v>152</v>
      </c>
    </row>
    <row r="137" spans="1:65" s="2" customFormat="1" ht="24.15" customHeight="1">
      <c r="A137" s="38"/>
      <c r="B137" s="39"/>
      <c r="C137" s="175" t="s">
        <v>179</v>
      </c>
      <c r="D137" s="175" t="s">
        <v>153</v>
      </c>
      <c r="E137" s="176" t="s">
        <v>760</v>
      </c>
      <c r="F137" s="177" t="s">
        <v>761</v>
      </c>
      <c r="G137" s="178" t="s">
        <v>746</v>
      </c>
      <c r="H137" s="179">
        <v>3.38</v>
      </c>
      <c r="I137" s="180"/>
      <c r="J137" s="181">
        <f>ROUND(I137*H137,2)</f>
        <v>0</v>
      </c>
      <c r="K137" s="177" t="s">
        <v>31</v>
      </c>
      <c r="L137" s="43"/>
      <c r="M137" s="182" t="s">
        <v>31</v>
      </c>
      <c r="N137" s="183" t="s">
        <v>47</v>
      </c>
      <c r="O137" s="68"/>
      <c r="P137" s="184">
        <f>O137*H137</f>
        <v>0</v>
      </c>
      <c r="Q137" s="184">
        <v>0</v>
      </c>
      <c r="R137" s="184">
        <f>Q137*H137</f>
        <v>0</v>
      </c>
      <c r="S137" s="184">
        <v>0</v>
      </c>
      <c r="T137" s="18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86" t="s">
        <v>157</v>
      </c>
      <c r="AT137" s="186" t="s">
        <v>153</v>
      </c>
      <c r="AU137" s="186" t="s">
        <v>85</v>
      </c>
      <c r="AY137" s="20" t="s">
        <v>152</v>
      </c>
      <c r="BE137" s="187">
        <f>IF(N137="základní",J137,0)</f>
        <v>0</v>
      </c>
      <c r="BF137" s="187">
        <f>IF(N137="snížená",J137,0)</f>
        <v>0</v>
      </c>
      <c r="BG137" s="187">
        <f>IF(N137="zákl. přenesená",J137,0)</f>
        <v>0</v>
      </c>
      <c r="BH137" s="187">
        <f>IF(N137="sníž. přenesená",J137,0)</f>
        <v>0</v>
      </c>
      <c r="BI137" s="187">
        <f>IF(N137="nulová",J137,0)</f>
        <v>0</v>
      </c>
      <c r="BJ137" s="20" t="s">
        <v>83</v>
      </c>
      <c r="BK137" s="187">
        <f>ROUND(I137*H137,2)</f>
        <v>0</v>
      </c>
      <c r="BL137" s="20" t="s">
        <v>157</v>
      </c>
      <c r="BM137" s="186" t="s">
        <v>1245</v>
      </c>
    </row>
    <row r="138" spans="1:65" s="13" customFormat="1" ht="10.199999999999999">
      <c r="B138" s="207"/>
      <c r="C138" s="208"/>
      <c r="D138" s="188" t="s">
        <v>210</v>
      </c>
      <c r="E138" s="209" t="s">
        <v>31</v>
      </c>
      <c r="F138" s="210" t="s">
        <v>738</v>
      </c>
      <c r="G138" s="208"/>
      <c r="H138" s="209" t="s">
        <v>31</v>
      </c>
      <c r="I138" s="211"/>
      <c r="J138" s="208"/>
      <c r="K138" s="208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210</v>
      </c>
      <c r="AU138" s="216" t="s">
        <v>85</v>
      </c>
      <c r="AV138" s="13" t="s">
        <v>83</v>
      </c>
      <c r="AW138" s="13" t="s">
        <v>38</v>
      </c>
      <c r="AX138" s="13" t="s">
        <v>76</v>
      </c>
      <c r="AY138" s="216" t="s">
        <v>152</v>
      </c>
    </row>
    <row r="139" spans="1:65" s="13" customFormat="1" ht="10.199999999999999">
      <c r="B139" s="207"/>
      <c r="C139" s="208"/>
      <c r="D139" s="188" t="s">
        <v>210</v>
      </c>
      <c r="E139" s="209" t="s">
        <v>31</v>
      </c>
      <c r="F139" s="210" t="s">
        <v>1230</v>
      </c>
      <c r="G139" s="208"/>
      <c r="H139" s="209" t="s">
        <v>31</v>
      </c>
      <c r="I139" s="211"/>
      <c r="J139" s="208"/>
      <c r="K139" s="208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210</v>
      </c>
      <c r="AU139" s="216" t="s">
        <v>85</v>
      </c>
      <c r="AV139" s="13" t="s">
        <v>83</v>
      </c>
      <c r="AW139" s="13" t="s">
        <v>38</v>
      </c>
      <c r="AX139" s="13" t="s">
        <v>76</v>
      </c>
      <c r="AY139" s="216" t="s">
        <v>152</v>
      </c>
    </row>
    <row r="140" spans="1:65" s="14" customFormat="1" ht="10.199999999999999">
      <c r="B140" s="217"/>
      <c r="C140" s="218"/>
      <c r="D140" s="188" t="s">
        <v>210</v>
      </c>
      <c r="E140" s="219" t="s">
        <v>31</v>
      </c>
      <c r="F140" s="220" t="s">
        <v>1236</v>
      </c>
      <c r="G140" s="218"/>
      <c r="H140" s="221">
        <v>0</v>
      </c>
      <c r="I140" s="222"/>
      <c r="J140" s="218"/>
      <c r="K140" s="218"/>
      <c r="L140" s="223"/>
      <c r="M140" s="224"/>
      <c r="N140" s="225"/>
      <c r="O140" s="225"/>
      <c r="P140" s="225"/>
      <c r="Q140" s="225"/>
      <c r="R140" s="225"/>
      <c r="S140" s="225"/>
      <c r="T140" s="226"/>
      <c r="AT140" s="227" t="s">
        <v>210</v>
      </c>
      <c r="AU140" s="227" t="s">
        <v>85</v>
      </c>
      <c r="AV140" s="14" t="s">
        <v>85</v>
      </c>
      <c r="AW140" s="14" t="s">
        <v>38</v>
      </c>
      <c r="AX140" s="14" t="s">
        <v>76</v>
      </c>
      <c r="AY140" s="227" t="s">
        <v>152</v>
      </c>
    </row>
    <row r="141" spans="1:65" s="13" customFormat="1" ht="10.199999999999999">
      <c r="B141" s="207"/>
      <c r="C141" s="208"/>
      <c r="D141" s="188" t="s">
        <v>210</v>
      </c>
      <c r="E141" s="209" t="s">
        <v>31</v>
      </c>
      <c r="F141" s="210" t="s">
        <v>739</v>
      </c>
      <c r="G141" s="208"/>
      <c r="H141" s="209" t="s">
        <v>31</v>
      </c>
      <c r="I141" s="211"/>
      <c r="J141" s="208"/>
      <c r="K141" s="208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210</v>
      </c>
      <c r="AU141" s="216" t="s">
        <v>85</v>
      </c>
      <c r="AV141" s="13" t="s">
        <v>83</v>
      </c>
      <c r="AW141" s="13" t="s">
        <v>38</v>
      </c>
      <c r="AX141" s="13" t="s">
        <v>76</v>
      </c>
      <c r="AY141" s="216" t="s">
        <v>152</v>
      </c>
    </row>
    <row r="142" spans="1:65" s="14" customFormat="1" ht="10.199999999999999">
      <c r="B142" s="217"/>
      <c r="C142" s="218"/>
      <c r="D142" s="188" t="s">
        <v>210</v>
      </c>
      <c r="E142" s="219" t="s">
        <v>31</v>
      </c>
      <c r="F142" s="220" t="s">
        <v>1246</v>
      </c>
      <c r="G142" s="218"/>
      <c r="H142" s="221">
        <v>1.73</v>
      </c>
      <c r="I142" s="222"/>
      <c r="J142" s="218"/>
      <c r="K142" s="218"/>
      <c r="L142" s="223"/>
      <c r="M142" s="224"/>
      <c r="N142" s="225"/>
      <c r="O142" s="225"/>
      <c r="P142" s="225"/>
      <c r="Q142" s="225"/>
      <c r="R142" s="225"/>
      <c r="S142" s="225"/>
      <c r="T142" s="226"/>
      <c r="AT142" s="227" t="s">
        <v>210</v>
      </c>
      <c r="AU142" s="227" t="s">
        <v>85</v>
      </c>
      <c r="AV142" s="14" t="s">
        <v>85</v>
      </c>
      <c r="AW142" s="14" t="s">
        <v>38</v>
      </c>
      <c r="AX142" s="14" t="s">
        <v>76</v>
      </c>
      <c r="AY142" s="227" t="s">
        <v>152</v>
      </c>
    </row>
    <row r="143" spans="1:65" s="14" customFormat="1" ht="10.199999999999999">
      <c r="B143" s="217"/>
      <c r="C143" s="218"/>
      <c r="D143" s="188" t="s">
        <v>210</v>
      </c>
      <c r="E143" s="219" t="s">
        <v>31</v>
      </c>
      <c r="F143" s="220" t="s">
        <v>1247</v>
      </c>
      <c r="G143" s="218"/>
      <c r="H143" s="221">
        <v>1.113</v>
      </c>
      <c r="I143" s="222"/>
      <c r="J143" s="218"/>
      <c r="K143" s="218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210</v>
      </c>
      <c r="AU143" s="227" t="s">
        <v>85</v>
      </c>
      <c r="AV143" s="14" t="s">
        <v>85</v>
      </c>
      <c r="AW143" s="14" t="s">
        <v>38</v>
      </c>
      <c r="AX143" s="14" t="s">
        <v>76</v>
      </c>
      <c r="AY143" s="227" t="s">
        <v>152</v>
      </c>
    </row>
    <row r="144" spans="1:65" s="14" customFormat="1" ht="10.199999999999999">
      <c r="B144" s="217"/>
      <c r="C144" s="218"/>
      <c r="D144" s="188" t="s">
        <v>210</v>
      </c>
      <c r="E144" s="219" t="s">
        <v>31</v>
      </c>
      <c r="F144" s="220" t="s">
        <v>1248</v>
      </c>
      <c r="G144" s="218"/>
      <c r="H144" s="221">
        <v>0.53700000000000003</v>
      </c>
      <c r="I144" s="222"/>
      <c r="J144" s="218"/>
      <c r="K144" s="218"/>
      <c r="L144" s="223"/>
      <c r="M144" s="224"/>
      <c r="N144" s="225"/>
      <c r="O144" s="225"/>
      <c r="P144" s="225"/>
      <c r="Q144" s="225"/>
      <c r="R144" s="225"/>
      <c r="S144" s="225"/>
      <c r="T144" s="226"/>
      <c r="AT144" s="227" t="s">
        <v>210</v>
      </c>
      <c r="AU144" s="227" t="s">
        <v>85</v>
      </c>
      <c r="AV144" s="14" t="s">
        <v>85</v>
      </c>
      <c r="AW144" s="14" t="s">
        <v>38</v>
      </c>
      <c r="AX144" s="14" t="s">
        <v>76</v>
      </c>
      <c r="AY144" s="227" t="s">
        <v>152</v>
      </c>
    </row>
    <row r="145" spans="1:65" s="15" customFormat="1" ht="10.199999999999999">
      <c r="B145" s="228"/>
      <c r="C145" s="229"/>
      <c r="D145" s="188" t="s">
        <v>210</v>
      </c>
      <c r="E145" s="230" t="s">
        <v>658</v>
      </c>
      <c r="F145" s="231" t="s">
        <v>223</v>
      </c>
      <c r="G145" s="229"/>
      <c r="H145" s="232">
        <v>3.38</v>
      </c>
      <c r="I145" s="233"/>
      <c r="J145" s="229"/>
      <c r="K145" s="229"/>
      <c r="L145" s="234"/>
      <c r="M145" s="235"/>
      <c r="N145" s="236"/>
      <c r="O145" s="236"/>
      <c r="P145" s="236"/>
      <c r="Q145" s="236"/>
      <c r="R145" s="236"/>
      <c r="S145" s="236"/>
      <c r="T145" s="237"/>
      <c r="AT145" s="238" t="s">
        <v>210</v>
      </c>
      <c r="AU145" s="238" t="s">
        <v>85</v>
      </c>
      <c r="AV145" s="15" t="s">
        <v>157</v>
      </c>
      <c r="AW145" s="15" t="s">
        <v>38</v>
      </c>
      <c r="AX145" s="15" t="s">
        <v>83</v>
      </c>
      <c r="AY145" s="238" t="s">
        <v>152</v>
      </c>
    </row>
    <row r="146" spans="1:65" s="2" customFormat="1" ht="24.15" customHeight="1">
      <c r="A146" s="38"/>
      <c r="B146" s="39"/>
      <c r="C146" s="175" t="s">
        <v>184</v>
      </c>
      <c r="D146" s="175" t="s">
        <v>153</v>
      </c>
      <c r="E146" s="176" t="s">
        <v>730</v>
      </c>
      <c r="F146" s="177" t="s">
        <v>731</v>
      </c>
      <c r="G146" s="178" t="s">
        <v>650</v>
      </c>
      <c r="H146" s="179">
        <v>32.866999999999997</v>
      </c>
      <c r="I146" s="180"/>
      <c r="J146" s="181">
        <f>ROUND(I146*H146,2)</f>
        <v>0</v>
      </c>
      <c r="K146" s="177" t="s">
        <v>31</v>
      </c>
      <c r="L146" s="43"/>
      <c r="M146" s="182" t="s">
        <v>31</v>
      </c>
      <c r="N146" s="183" t="s">
        <v>47</v>
      </c>
      <c r="O146" s="68"/>
      <c r="P146" s="184">
        <f>O146*H146</f>
        <v>0</v>
      </c>
      <c r="Q146" s="184">
        <v>0</v>
      </c>
      <c r="R146" s="184">
        <f>Q146*H146</f>
        <v>0</v>
      </c>
      <c r="S146" s="184">
        <v>0</v>
      </c>
      <c r="T146" s="185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86" t="s">
        <v>157</v>
      </c>
      <c r="AT146" s="186" t="s">
        <v>153</v>
      </c>
      <c r="AU146" s="186" t="s">
        <v>85</v>
      </c>
      <c r="AY146" s="20" t="s">
        <v>152</v>
      </c>
      <c r="BE146" s="187">
        <f>IF(N146="základní",J146,0)</f>
        <v>0</v>
      </c>
      <c r="BF146" s="187">
        <f>IF(N146="snížená",J146,0)</f>
        <v>0</v>
      </c>
      <c r="BG146" s="187">
        <f>IF(N146="zákl. přenesená",J146,0)</f>
        <v>0</v>
      </c>
      <c r="BH146" s="187">
        <f>IF(N146="sníž. přenesená",J146,0)</f>
        <v>0</v>
      </c>
      <c r="BI146" s="187">
        <f>IF(N146="nulová",J146,0)</f>
        <v>0</v>
      </c>
      <c r="BJ146" s="20" t="s">
        <v>83</v>
      </c>
      <c r="BK146" s="187">
        <f>ROUND(I146*H146,2)</f>
        <v>0</v>
      </c>
      <c r="BL146" s="20" t="s">
        <v>157</v>
      </c>
      <c r="BM146" s="186" t="s">
        <v>1249</v>
      </c>
    </row>
    <row r="147" spans="1:65" s="13" customFormat="1" ht="10.199999999999999">
      <c r="B147" s="207"/>
      <c r="C147" s="208"/>
      <c r="D147" s="188" t="s">
        <v>210</v>
      </c>
      <c r="E147" s="209" t="s">
        <v>31</v>
      </c>
      <c r="F147" s="210" t="s">
        <v>733</v>
      </c>
      <c r="G147" s="208"/>
      <c r="H147" s="209" t="s">
        <v>31</v>
      </c>
      <c r="I147" s="211"/>
      <c r="J147" s="208"/>
      <c r="K147" s="208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210</v>
      </c>
      <c r="AU147" s="216" t="s">
        <v>85</v>
      </c>
      <c r="AV147" s="13" t="s">
        <v>83</v>
      </c>
      <c r="AW147" s="13" t="s">
        <v>38</v>
      </c>
      <c r="AX147" s="13" t="s">
        <v>76</v>
      </c>
      <c r="AY147" s="216" t="s">
        <v>152</v>
      </c>
    </row>
    <row r="148" spans="1:65" s="14" customFormat="1" ht="10.199999999999999">
      <c r="B148" s="217"/>
      <c r="C148" s="218"/>
      <c r="D148" s="188" t="s">
        <v>210</v>
      </c>
      <c r="E148" s="219" t="s">
        <v>31</v>
      </c>
      <c r="F148" s="220" t="s">
        <v>734</v>
      </c>
      <c r="G148" s="218"/>
      <c r="H148" s="221">
        <v>32.866999999999997</v>
      </c>
      <c r="I148" s="222"/>
      <c r="J148" s="218"/>
      <c r="K148" s="218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210</v>
      </c>
      <c r="AU148" s="227" t="s">
        <v>85</v>
      </c>
      <c r="AV148" s="14" t="s">
        <v>85</v>
      </c>
      <c r="AW148" s="14" t="s">
        <v>38</v>
      </c>
      <c r="AX148" s="14" t="s">
        <v>83</v>
      </c>
      <c r="AY148" s="227" t="s">
        <v>152</v>
      </c>
    </row>
    <row r="149" spans="1:65" s="2" customFormat="1" ht="16.5" customHeight="1">
      <c r="A149" s="38"/>
      <c r="B149" s="39"/>
      <c r="C149" s="175" t="s">
        <v>189</v>
      </c>
      <c r="D149" s="175" t="s">
        <v>153</v>
      </c>
      <c r="E149" s="176" t="s">
        <v>768</v>
      </c>
      <c r="F149" s="177" t="s">
        <v>769</v>
      </c>
      <c r="G149" s="178" t="s">
        <v>700</v>
      </c>
      <c r="H149" s="179">
        <v>440.88099999999997</v>
      </c>
      <c r="I149" s="180"/>
      <c r="J149" s="181">
        <f>ROUND(I149*H149,2)</f>
        <v>0</v>
      </c>
      <c r="K149" s="177" t="s">
        <v>31</v>
      </c>
      <c r="L149" s="43"/>
      <c r="M149" s="182" t="s">
        <v>31</v>
      </c>
      <c r="N149" s="183" t="s">
        <v>47</v>
      </c>
      <c r="O149" s="68"/>
      <c r="P149" s="184">
        <f>O149*H149</f>
        <v>0</v>
      </c>
      <c r="Q149" s="184">
        <v>6.2100000000000002E-3</v>
      </c>
      <c r="R149" s="184">
        <f>Q149*H149</f>
        <v>2.7378710100000001</v>
      </c>
      <c r="S149" s="184">
        <v>0</v>
      </c>
      <c r="T149" s="185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86" t="s">
        <v>157</v>
      </c>
      <c r="AT149" s="186" t="s">
        <v>153</v>
      </c>
      <c r="AU149" s="186" t="s">
        <v>85</v>
      </c>
      <c r="AY149" s="20" t="s">
        <v>152</v>
      </c>
      <c r="BE149" s="187">
        <f>IF(N149="základní",J149,0)</f>
        <v>0</v>
      </c>
      <c r="BF149" s="187">
        <f>IF(N149="snížená",J149,0)</f>
        <v>0</v>
      </c>
      <c r="BG149" s="187">
        <f>IF(N149="zákl. přenesená",J149,0)</f>
        <v>0</v>
      </c>
      <c r="BH149" s="187">
        <f>IF(N149="sníž. přenesená",J149,0)</f>
        <v>0</v>
      </c>
      <c r="BI149" s="187">
        <f>IF(N149="nulová",J149,0)</f>
        <v>0</v>
      </c>
      <c r="BJ149" s="20" t="s">
        <v>83</v>
      </c>
      <c r="BK149" s="187">
        <f>ROUND(I149*H149,2)</f>
        <v>0</v>
      </c>
      <c r="BL149" s="20" t="s">
        <v>157</v>
      </c>
      <c r="BM149" s="186" t="s">
        <v>1250</v>
      </c>
    </row>
    <row r="150" spans="1:65" s="14" customFormat="1" ht="10.199999999999999">
      <c r="B150" s="217"/>
      <c r="C150" s="218"/>
      <c r="D150" s="188" t="s">
        <v>210</v>
      </c>
      <c r="E150" s="219" t="s">
        <v>31</v>
      </c>
      <c r="F150" s="220" t="s">
        <v>1251</v>
      </c>
      <c r="G150" s="218"/>
      <c r="H150" s="221">
        <v>322.42500000000001</v>
      </c>
      <c r="I150" s="222"/>
      <c r="J150" s="218"/>
      <c r="K150" s="218"/>
      <c r="L150" s="223"/>
      <c r="M150" s="224"/>
      <c r="N150" s="225"/>
      <c r="O150" s="225"/>
      <c r="P150" s="225"/>
      <c r="Q150" s="225"/>
      <c r="R150" s="225"/>
      <c r="S150" s="225"/>
      <c r="T150" s="226"/>
      <c r="AT150" s="227" t="s">
        <v>210</v>
      </c>
      <c r="AU150" s="227" t="s">
        <v>85</v>
      </c>
      <c r="AV150" s="14" t="s">
        <v>85</v>
      </c>
      <c r="AW150" s="14" t="s">
        <v>38</v>
      </c>
      <c r="AX150" s="14" t="s">
        <v>76</v>
      </c>
      <c r="AY150" s="227" t="s">
        <v>152</v>
      </c>
    </row>
    <row r="151" spans="1:65" s="14" customFormat="1" ht="10.199999999999999">
      <c r="B151" s="217"/>
      <c r="C151" s="218"/>
      <c r="D151" s="188" t="s">
        <v>210</v>
      </c>
      <c r="E151" s="219" t="s">
        <v>31</v>
      </c>
      <c r="F151" s="220" t="s">
        <v>1252</v>
      </c>
      <c r="G151" s="218"/>
      <c r="H151" s="221">
        <v>76.376000000000005</v>
      </c>
      <c r="I151" s="222"/>
      <c r="J151" s="218"/>
      <c r="K151" s="218"/>
      <c r="L151" s="223"/>
      <c r="M151" s="224"/>
      <c r="N151" s="225"/>
      <c r="O151" s="225"/>
      <c r="P151" s="225"/>
      <c r="Q151" s="225"/>
      <c r="R151" s="225"/>
      <c r="S151" s="225"/>
      <c r="T151" s="226"/>
      <c r="AT151" s="227" t="s">
        <v>210</v>
      </c>
      <c r="AU151" s="227" t="s">
        <v>85</v>
      </c>
      <c r="AV151" s="14" t="s">
        <v>85</v>
      </c>
      <c r="AW151" s="14" t="s">
        <v>38</v>
      </c>
      <c r="AX151" s="14" t="s">
        <v>76</v>
      </c>
      <c r="AY151" s="227" t="s">
        <v>152</v>
      </c>
    </row>
    <row r="152" spans="1:65" s="14" customFormat="1" ht="10.199999999999999">
      <c r="B152" s="217"/>
      <c r="C152" s="218"/>
      <c r="D152" s="188" t="s">
        <v>210</v>
      </c>
      <c r="E152" s="219" t="s">
        <v>31</v>
      </c>
      <c r="F152" s="220" t="s">
        <v>1253</v>
      </c>
      <c r="G152" s="218"/>
      <c r="H152" s="221">
        <v>42.08</v>
      </c>
      <c r="I152" s="222"/>
      <c r="J152" s="218"/>
      <c r="K152" s="218"/>
      <c r="L152" s="223"/>
      <c r="M152" s="224"/>
      <c r="N152" s="225"/>
      <c r="O152" s="225"/>
      <c r="P152" s="225"/>
      <c r="Q152" s="225"/>
      <c r="R152" s="225"/>
      <c r="S152" s="225"/>
      <c r="T152" s="226"/>
      <c r="AT152" s="227" t="s">
        <v>210</v>
      </c>
      <c r="AU152" s="227" t="s">
        <v>85</v>
      </c>
      <c r="AV152" s="14" t="s">
        <v>85</v>
      </c>
      <c r="AW152" s="14" t="s">
        <v>38</v>
      </c>
      <c r="AX152" s="14" t="s">
        <v>76</v>
      </c>
      <c r="AY152" s="227" t="s">
        <v>152</v>
      </c>
    </row>
    <row r="153" spans="1:65" s="15" customFormat="1" ht="10.199999999999999">
      <c r="B153" s="228"/>
      <c r="C153" s="229"/>
      <c r="D153" s="188" t="s">
        <v>210</v>
      </c>
      <c r="E153" s="230" t="s">
        <v>699</v>
      </c>
      <c r="F153" s="231" t="s">
        <v>223</v>
      </c>
      <c r="G153" s="229"/>
      <c r="H153" s="232">
        <v>440.88100000000003</v>
      </c>
      <c r="I153" s="233"/>
      <c r="J153" s="229"/>
      <c r="K153" s="229"/>
      <c r="L153" s="234"/>
      <c r="M153" s="235"/>
      <c r="N153" s="236"/>
      <c r="O153" s="236"/>
      <c r="P153" s="236"/>
      <c r="Q153" s="236"/>
      <c r="R153" s="236"/>
      <c r="S153" s="236"/>
      <c r="T153" s="237"/>
      <c r="AT153" s="238" t="s">
        <v>210</v>
      </c>
      <c r="AU153" s="238" t="s">
        <v>85</v>
      </c>
      <c r="AV153" s="15" t="s">
        <v>157</v>
      </c>
      <c r="AW153" s="15" t="s">
        <v>38</v>
      </c>
      <c r="AX153" s="15" t="s">
        <v>83</v>
      </c>
      <c r="AY153" s="238" t="s">
        <v>152</v>
      </c>
    </row>
    <row r="154" spans="1:65" s="2" customFormat="1" ht="24.15" customHeight="1">
      <c r="A154" s="38"/>
      <c r="B154" s="39"/>
      <c r="C154" s="175" t="s">
        <v>259</v>
      </c>
      <c r="D154" s="175" t="s">
        <v>153</v>
      </c>
      <c r="E154" s="176" t="s">
        <v>780</v>
      </c>
      <c r="F154" s="177" t="s">
        <v>781</v>
      </c>
      <c r="G154" s="178" t="s">
        <v>700</v>
      </c>
      <c r="H154" s="179">
        <v>440.88099999999997</v>
      </c>
      <c r="I154" s="180"/>
      <c r="J154" s="181">
        <f>ROUND(I154*H154,2)</f>
        <v>0</v>
      </c>
      <c r="K154" s="177" t="s">
        <v>31</v>
      </c>
      <c r="L154" s="43"/>
      <c r="M154" s="182" t="s">
        <v>31</v>
      </c>
      <c r="N154" s="183" t="s">
        <v>47</v>
      </c>
      <c r="O154" s="68"/>
      <c r="P154" s="184">
        <f>O154*H154</f>
        <v>0</v>
      </c>
      <c r="Q154" s="184">
        <v>0</v>
      </c>
      <c r="R154" s="184">
        <f>Q154*H154</f>
        <v>0</v>
      </c>
      <c r="S154" s="184">
        <v>0</v>
      </c>
      <c r="T154" s="185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86" t="s">
        <v>157</v>
      </c>
      <c r="AT154" s="186" t="s">
        <v>153</v>
      </c>
      <c r="AU154" s="186" t="s">
        <v>85</v>
      </c>
      <c r="AY154" s="20" t="s">
        <v>152</v>
      </c>
      <c r="BE154" s="187">
        <f>IF(N154="základní",J154,0)</f>
        <v>0</v>
      </c>
      <c r="BF154" s="187">
        <f>IF(N154="snížená",J154,0)</f>
        <v>0</v>
      </c>
      <c r="BG154" s="187">
        <f>IF(N154="zákl. přenesená",J154,0)</f>
        <v>0</v>
      </c>
      <c r="BH154" s="187">
        <f>IF(N154="sníž. přenesená",J154,0)</f>
        <v>0</v>
      </c>
      <c r="BI154" s="187">
        <f>IF(N154="nulová",J154,0)</f>
        <v>0</v>
      </c>
      <c r="BJ154" s="20" t="s">
        <v>83</v>
      </c>
      <c r="BK154" s="187">
        <f>ROUND(I154*H154,2)</f>
        <v>0</v>
      </c>
      <c r="BL154" s="20" t="s">
        <v>157</v>
      </c>
      <c r="BM154" s="186" t="s">
        <v>1254</v>
      </c>
    </row>
    <row r="155" spans="1:65" s="14" customFormat="1" ht="10.199999999999999">
      <c r="B155" s="217"/>
      <c r="C155" s="218"/>
      <c r="D155" s="188" t="s">
        <v>210</v>
      </c>
      <c r="E155" s="219" t="s">
        <v>31</v>
      </c>
      <c r="F155" s="220" t="s">
        <v>699</v>
      </c>
      <c r="G155" s="218"/>
      <c r="H155" s="221">
        <v>440.88099999999997</v>
      </c>
      <c r="I155" s="222"/>
      <c r="J155" s="218"/>
      <c r="K155" s="218"/>
      <c r="L155" s="223"/>
      <c r="M155" s="224"/>
      <c r="N155" s="225"/>
      <c r="O155" s="225"/>
      <c r="P155" s="225"/>
      <c r="Q155" s="225"/>
      <c r="R155" s="225"/>
      <c r="S155" s="225"/>
      <c r="T155" s="226"/>
      <c r="AT155" s="227" t="s">
        <v>210</v>
      </c>
      <c r="AU155" s="227" t="s">
        <v>85</v>
      </c>
      <c r="AV155" s="14" t="s">
        <v>85</v>
      </c>
      <c r="AW155" s="14" t="s">
        <v>38</v>
      </c>
      <c r="AX155" s="14" t="s">
        <v>83</v>
      </c>
      <c r="AY155" s="227" t="s">
        <v>152</v>
      </c>
    </row>
    <row r="156" spans="1:65" s="2" customFormat="1" ht="37.799999999999997" customHeight="1">
      <c r="A156" s="38"/>
      <c r="B156" s="39"/>
      <c r="C156" s="175" t="s">
        <v>265</v>
      </c>
      <c r="D156" s="175" t="s">
        <v>153</v>
      </c>
      <c r="E156" s="176" t="s">
        <v>786</v>
      </c>
      <c r="F156" s="177" t="s">
        <v>787</v>
      </c>
      <c r="G156" s="178" t="s">
        <v>650</v>
      </c>
      <c r="H156" s="179">
        <v>314.08800000000002</v>
      </c>
      <c r="I156" s="180"/>
      <c r="J156" s="181">
        <f>ROUND(I156*H156,2)</f>
        <v>0</v>
      </c>
      <c r="K156" s="177" t="s">
        <v>31</v>
      </c>
      <c r="L156" s="43"/>
      <c r="M156" s="182" t="s">
        <v>31</v>
      </c>
      <c r="N156" s="183" t="s">
        <v>47</v>
      </c>
      <c r="O156" s="68"/>
      <c r="P156" s="184">
        <f>O156*H156</f>
        <v>0</v>
      </c>
      <c r="Q156" s="184">
        <v>0</v>
      </c>
      <c r="R156" s="184">
        <f>Q156*H156</f>
        <v>0</v>
      </c>
      <c r="S156" s="184">
        <v>0</v>
      </c>
      <c r="T156" s="185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86" t="s">
        <v>157</v>
      </c>
      <c r="AT156" s="186" t="s">
        <v>153</v>
      </c>
      <c r="AU156" s="186" t="s">
        <v>85</v>
      </c>
      <c r="AY156" s="20" t="s">
        <v>152</v>
      </c>
      <c r="BE156" s="187">
        <f>IF(N156="základní",J156,0)</f>
        <v>0</v>
      </c>
      <c r="BF156" s="187">
        <f>IF(N156="snížená",J156,0)</f>
        <v>0</v>
      </c>
      <c r="BG156" s="187">
        <f>IF(N156="zákl. přenesená",J156,0)</f>
        <v>0</v>
      </c>
      <c r="BH156" s="187">
        <f>IF(N156="sníž. přenesená",J156,0)</f>
        <v>0</v>
      </c>
      <c r="BI156" s="187">
        <f>IF(N156="nulová",J156,0)</f>
        <v>0</v>
      </c>
      <c r="BJ156" s="20" t="s">
        <v>83</v>
      </c>
      <c r="BK156" s="187">
        <f>ROUND(I156*H156,2)</f>
        <v>0</v>
      </c>
      <c r="BL156" s="20" t="s">
        <v>157</v>
      </c>
      <c r="BM156" s="186" t="s">
        <v>1255</v>
      </c>
    </row>
    <row r="157" spans="1:65" s="13" customFormat="1" ht="10.199999999999999">
      <c r="B157" s="207"/>
      <c r="C157" s="208"/>
      <c r="D157" s="188" t="s">
        <v>210</v>
      </c>
      <c r="E157" s="209" t="s">
        <v>31</v>
      </c>
      <c r="F157" s="210" t="s">
        <v>789</v>
      </c>
      <c r="G157" s="208"/>
      <c r="H157" s="209" t="s">
        <v>31</v>
      </c>
      <c r="I157" s="211"/>
      <c r="J157" s="208"/>
      <c r="K157" s="208"/>
      <c r="L157" s="212"/>
      <c r="M157" s="213"/>
      <c r="N157" s="214"/>
      <c r="O157" s="214"/>
      <c r="P157" s="214"/>
      <c r="Q157" s="214"/>
      <c r="R157" s="214"/>
      <c r="S157" s="214"/>
      <c r="T157" s="215"/>
      <c r="AT157" s="216" t="s">
        <v>210</v>
      </c>
      <c r="AU157" s="216" t="s">
        <v>85</v>
      </c>
      <c r="AV157" s="13" t="s">
        <v>83</v>
      </c>
      <c r="AW157" s="13" t="s">
        <v>38</v>
      </c>
      <c r="AX157" s="13" t="s">
        <v>76</v>
      </c>
      <c r="AY157" s="216" t="s">
        <v>152</v>
      </c>
    </row>
    <row r="158" spans="1:65" s="14" customFormat="1" ht="10.199999999999999">
      <c r="B158" s="217"/>
      <c r="C158" s="218"/>
      <c r="D158" s="188" t="s">
        <v>210</v>
      </c>
      <c r="E158" s="219" t="s">
        <v>31</v>
      </c>
      <c r="F158" s="220" t="s">
        <v>790</v>
      </c>
      <c r="G158" s="218"/>
      <c r="H158" s="221">
        <v>156.11600000000001</v>
      </c>
      <c r="I158" s="222"/>
      <c r="J158" s="218"/>
      <c r="K158" s="218"/>
      <c r="L158" s="223"/>
      <c r="M158" s="224"/>
      <c r="N158" s="225"/>
      <c r="O158" s="225"/>
      <c r="P158" s="225"/>
      <c r="Q158" s="225"/>
      <c r="R158" s="225"/>
      <c r="S158" s="225"/>
      <c r="T158" s="226"/>
      <c r="AT158" s="227" t="s">
        <v>210</v>
      </c>
      <c r="AU158" s="227" t="s">
        <v>85</v>
      </c>
      <c r="AV158" s="14" t="s">
        <v>85</v>
      </c>
      <c r="AW158" s="14" t="s">
        <v>38</v>
      </c>
      <c r="AX158" s="14" t="s">
        <v>76</v>
      </c>
      <c r="AY158" s="227" t="s">
        <v>152</v>
      </c>
    </row>
    <row r="159" spans="1:65" s="13" customFormat="1" ht="10.199999999999999">
      <c r="B159" s="207"/>
      <c r="C159" s="208"/>
      <c r="D159" s="188" t="s">
        <v>210</v>
      </c>
      <c r="E159" s="209" t="s">
        <v>31</v>
      </c>
      <c r="F159" s="210" t="s">
        <v>791</v>
      </c>
      <c r="G159" s="208"/>
      <c r="H159" s="209" t="s">
        <v>31</v>
      </c>
      <c r="I159" s="211"/>
      <c r="J159" s="208"/>
      <c r="K159" s="208"/>
      <c r="L159" s="212"/>
      <c r="M159" s="213"/>
      <c r="N159" s="214"/>
      <c r="O159" s="214"/>
      <c r="P159" s="214"/>
      <c r="Q159" s="214"/>
      <c r="R159" s="214"/>
      <c r="S159" s="214"/>
      <c r="T159" s="215"/>
      <c r="AT159" s="216" t="s">
        <v>210</v>
      </c>
      <c r="AU159" s="216" t="s">
        <v>85</v>
      </c>
      <c r="AV159" s="13" t="s">
        <v>83</v>
      </c>
      <c r="AW159" s="13" t="s">
        <v>38</v>
      </c>
      <c r="AX159" s="13" t="s">
        <v>76</v>
      </c>
      <c r="AY159" s="216" t="s">
        <v>152</v>
      </c>
    </row>
    <row r="160" spans="1:65" s="14" customFormat="1" ht="10.199999999999999">
      <c r="B160" s="217"/>
      <c r="C160" s="218"/>
      <c r="D160" s="188" t="s">
        <v>210</v>
      </c>
      <c r="E160" s="219" t="s">
        <v>31</v>
      </c>
      <c r="F160" s="220" t="s">
        <v>1256</v>
      </c>
      <c r="G160" s="218"/>
      <c r="H160" s="221">
        <v>10.773</v>
      </c>
      <c r="I160" s="222"/>
      <c r="J160" s="218"/>
      <c r="K160" s="218"/>
      <c r="L160" s="223"/>
      <c r="M160" s="224"/>
      <c r="N160" s="225"/>
      <c r="O160" s="225"/>
      <c r="P160" s="225"/>
      <c r="Q160" s="225"/>
      <c r="R160" s="225"/>
      <c r="S160" s="225"/>
      <c r="T160" s="226"/>
      <c r="AT160" s="227" t="s">
        <v>210</v>
      </c>
      <c r="AU160" s="227" t="s">
        <v>85</v>
      </c>
      <c r="AV160" s="14" t="s">
        <v>85</v>
      </c>
      <c r="AW160" s="14" t="s">
        <v>38</v>
      </c>
      <c r="AX160" s="14" t="s">
        <v>76</v>
      </c>
      <c r="AY160" s="227" t="s">
        <v>152</v>
      </c>
    </row>
    <row r="161" spans="1:65" s="13" customFormat="1" ht="10.199999999999999">
      <c r="B161" s="207"/>
      <c r="C161" s="208"/>
      <c r="D161" s="188" t="s">
        <v>210</v>
      </c>
      <c r="E161" s="209" t="s">
        <v>31</v>
      </c>
      <c r="F161" s="210" t="s">
        <v>792</v>
      </c>
      <c r="G161" s="208"/>
      <c r="H161" s="209" t="s">
        <v>31</v>
      </c>
      <c r="I161" s="211"/>
      <c r="J161" s="208"/>
      <c r="K161" s="208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210</v>
      </c>
      <c r="AU161" s="216" t="s">
        <v>85</v>
      </c>
      <c r="AV161" s="13" t="s">
        <v>83</v>
      </c>
      <c r="AW161" s="13" t="s">
        <v>38</v>
      </c>
      <c r="AX161" s="13" t="s">
        <v>76</v>
      </c>
      <c r="AY161" s="216" t="s">
        <v>152</v>
      </c>
    </row>
    <row r="162" spans="1:65" s="14" customFormat="1" ht="10.199999999999999">
      <c r="B162" s="217"/>
      <c r="C162" s="218"/>
      <c r="D162" s="188" t="s">
        <v>210</v>
      </c>
      <c r="E162" s="219" t="s">
        <v>31</v>
      </c>
      <c r="F162" s="220" t="s">
        <v>1257</v>
      </c>
      <c r="G162" s="218"/>
      <c r="H162" s="221">
        <v>147.19900000000001</v>
      </c>
      <c r="I162" s="222"/>
      <c r="J162" s="218"/>
      <c r="K162" s="218"/>
      <c r="L162" s="223"/>
      <c r="M162" s="224"/>
      <c r="N162" s="225"/>
      <c r="O162" s="225"/>
      <c r="P162" s="225"/>
      <c r="Q162" s="225"/>
      <c r="R162" s="225"/>
      <c r="S162" s="225"/>
      <c r="T162" s="226"/>
      <c r="AT162" s="227" t="s">
        <v>210</v>
      </c>
      <c r="AU162" s="227" t="s">
        <v>85</v>
      </c>
      <c r="AV162" s="14" t="s">
        <v>85</v>
      </c>
      <c r="AW162" s="14" t="s">
        <v>38</v>
      </c>
      <c r="AX162" s="14" t="s">
        <v>76</v>
      </c>
      <c r="AY162" s="227" t="s">
        <v>152</v>
      </c>
    </row>
    <row r="163" spans="1:65" s="15" customFormat="1" ht="10.199999999999999">
      <c r="B163" s="228"/>
      <c r="C163" s="229"/>
      <c r="D163" s="188" t="s">
        <v>210</v>
      </c>
      <c r="E163" s="230" t="s">
        <v>31</v>
      </c>
      <c r="F163" s="231" t="s">
        <v>223</v>
      </c>
      <c r="G163" s="229"/>
      <c r="H163" s="232">
        <v>314.08800000000002</v>
      </c>
      <c r="I163" s="233"/>
      <c r="J163" s="229"/>
      <c r="K163" s="229"/>
      <c r="L163" s="234"/>
      <c r="M163" s="235"/>
      <c r="N163" s="236"/>
      <c r="O163" s="236"/>
      <c r="P163" s="236"/>
      <c r="Q163" s="236"/>
      <c r="R163" s="236"/>
      <c r="S163" s="236"/>
      <c r="T163" s="237"/>
      <c r="AT163" s="238" t="s">
        <v>210</v>
      </c>
      <c r="AU163" s="238" t="s">
        <v>85</v>
      </c>
      <c r="AV163" s="15" t="s">
        <v>157</v>
      </c>
      <c r="AW163" s="15" t="s">
        <v>38</v>
      </c>
      <c r="AX163" s="15" t="s">
        <v>83</v>
      </c>
      <c r="AY163" s="238" t="s">
        <v>152</v>
      </c>
    </row>
    <row r="164" spans="1:65" s="2" customFormat="1" ht="37.799999999999997" customHeight="1">
      <c r="A164" s="38"/>
      <c r="B164" s="39"/>
      <c r="C164" s="175" t="s">
        <v>269</v>
      </c>
      <c r="D164" s="175" t="s">
        <v>153</v>
      </c>
      <c r="E164" s="176" t="s">
        <v>794</v>
      </c>
      <c r="F164" s="177" t="s">
        <v>795</v>
      </c>
      <c r="G164" s="178" t="s">
        <v>650</v>
      </c>
      <c r="H164" s="179">
        <v>8.2170000000000005</v>
      </c>
      <c r="I164" s="180"/>
      <c r="J164" s="181">
        <f>ROUND(I164*H164,2)</f>
        <v>0</v>
      </c>
      <c r="K164" s="177" t="s">
        <v>31</v>
      </c>
      <c r="L164" s="43"/>
      <c r="M164" s="182" t="s">
        <v>31</v>
      </c>
      <c r="N164" s="183" t="s">
        <v>47</v>
      </c>
      <c r="O164" s="68"/>
      <c r="P164" s="184">
        <f>O164*H164</f>
        <v>0</v>
      </c>
      <c r="Q164" s="184">
        <v>0</v>
      </c>
      <c r="R164" s="184">
        <f>Q164*H164</f>
        <v>0</v>
      </c>
      <c r="S164" s="184">
        <v>0</v>
      </c>
      <c r="T164" s="185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86" t="s">
        <v>157</v>
      </c>
      <c r="AT164" s="186" t="s">
        <v>153</v>
      </c>
      <c r="AU164" s="186" t="s">
        <v>85</v>
      </c>
      <c r="AY164" s="20" t="s">
        <v>152</v>
      </c>
      <c r="BE164" s="187">
        <f>IF(N164="základní",J164,0)</f>
        <v>0</v>
      </c>
      <c r="BF164" s="187">
        <f>IF(N164="snížená",J164,0)</f>
        <v>0</v>
      </c>
      <c r="BG164" s="187">
        <f>IF(N164="zákl. přenesená",J164,0)</f>
        <v>0</v>
      </c>
      <c r="BH164" s="187">
        <f>IF(N164="sníž. přenesená",J164,0)</f>
        <v>0</v>
      </c>
      <c r="BI164" s="187">
        <f>IF(N164="nulová",J164,0)</f>
        <v>0</v>
      </c>
      <c r="BJ164" s="20" t="s">
        <v>83</v>
      </c>
      <c r="BK164" s="187">
        <f>ROUND(I164*H164,2)</f>
        <v>0</v>
      </c>
      <c r="BL164" s="20" t="s">
        <v>157</v>
      </c>
      <c r="BM164" s="186" t="s">
        <v>1258</v>
      </c>
    </row>
    <row r="165" spans="1:65" s="13" customFormat="1" ht="10.199999999999999">
      <c r="B165" s="207"/>
      <c r="C165" s="208"/>
      <c r="D165" s="188" t="s">
        <v>210</v>
      </c>
      <c r="E165" s="209" t="s">
        <v>31</v>
      </c>
      <c r="F165" s="210" t="s">
        <v>789</v>
      </c>
      <c r="G165" s="208"/>
      <c r="H165" s="209" t="s">
        <v>31</v>
      </c>
      <c r="I165" s="211"/>
      <c r="J165" s="208"/>
      <c r="K165" s="208"/>
      <c r="L165" s="212"/>
      <c r="M165" s="213"/>
      <c r="N165" s="214"/>
      <c r="O165" s="214"/>
      <c r="P165" s="214"/>
      <c r="Q165" s="214"/>
      <c r="R165" s="214"/>
      <c r="S165" s="214"/>
      <c r="T165" s="215"/>
      <c r="AT165" s="216" t="s">
        <v>210</v>
      </c>
      <c r="AU165" s="216" t="s">
        <v>85</v>
      </c>
      <c r="AV165" s="13" t="s">
        <v>83</v>
      </c>
      <c r="AW165" s="13" t="s">
        <v>38</v>
      </c>
      <c r="AX165" s="13" t="s">
        <v>76</v>
      </c>
      <c r="AY165" s="216" t="s">
        <v>152</v>
      </c>
    </row>
    <row r="166" spans="1:65" s="14" customFormat="1" ht="10.199999999999999">
      <c r="B166" s="217"/>
      <c r="C166" s="218"/>
      <c r="D166" s="188" t="s">
        <v>210</v>
      </c>
      <c r="E166" s="219" t="s">
        <v>31</v>
      </c>
      <c r="F166" s="220" t="s">
        <v>797</v>
      </c>
      <c r="G166" s="218"/>
      <c r="H166" s="221">
        <v>8.2170000000000005</v>
      </c>
      <c r="I166" s="222"/>
      <c r="J166" s="218"/>
      <c r="K166" s="218"/>
      <c r="L166" s="223"/>
      <c r="M166" s="224"/>
      <c r="N166" s="225"/>
      <c r="O166" s="225"/>
      <c r="P166" s="225"/>
      <c r="Q166" s="225"/>
      <c r="R166" s="225"/>
      <c r="S166" s="225"/>
      <c r="T166" s="226"/>
      <c r="AT166" s="227" t="s">
        <v>210</v>
      </c>
      <c r="AU166" s="227" t="s">
        <v>85</v>
      </c>
      <c r="AV166" s="14" t="s">
        <v>85</v>
      </c>
      <c r="AW166" s="14" t="s">
        <v>38</v>
      </c>
      <c r="AX166" s="14" t="s">
        <v>83</v>
      </c>
      <c r="AY166" s="227" t="s">
        <v>152</v>
      </c>
    </row>
    <row r="167" spans="1:65" s="2" customFormat="1" ht="37.799999999999997" customHeight="1">
      <c r="A167" s="38"/>
      <c r="B167" s="39"/>
      <c r="C167" s="175" t="s">
        <v>8</v>
      </c>
      <c r="D167" s="175" t="s">
        <v>153</v>
      </c>
      <c r="E167" s="176" t="s">
        <v>798</v>
      </c>
      <c r="F167" s="177" t="s">
        <v>799</v>
      </c>
      <c r="G167" s="178" t="s">
        <v>650</v>
      </c>
      <c r="H167" s="179">
        <v>145.34299999999999</v>
      </c>
      <c r="I167" s="180"/>
      <c r="J167" s="181">
        <f>ROUND(I167*H167,2)</f>
        <v>0</v>
      </c>
      <c r="K167" s="177" t="s">
        <v>31</v>
      </c>
      <c r="L167" s="43"/>
      <c r="M167" s="182" t="s">
        <v>31</v>
      </c>
      <c r="N167" s="183" t="s">
        <v>47</v>
      </c>
      <c r="O167" s="68"/>
      <c r="P167" s="184">
        <f>O167*H167</f>
        <v>0</v>
      </c>
      <c r="Q167" s="184">
        <v>0</v>
      </c>
      <c r="R167" s="184">
        <f>Q167*H167</f>
        <v>0</v>
      </c>
      <c r="S167" s="184">
        <v>0</v>
      </c>
      <c r="T167" s="185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86" t="s">
        <v>157</v>
      </c>
      <c r="AT167" s="186" t="s">
        <v>153</v>
      </c>
      <c r="AU167" s="186" t="s">
        <v>85</v>
      </c>
      <c r="AY167" s="20" t="s">
        <v>152</v>
      </c>
      <c r="BE167" s="187">
        <f>IF(N167="základní",J167,0)</f>
        <v>0</v>
      </c>
      <c r="BF167" s="187">
        <f>IF(N167="snížená",J167,0)</f>
        <v>0</v>
      </c>
      <c r="BG167" s="187">
        <f>IF(N167="zákl. přenesená",J167,0)</f>
        <v>0</v>
      </c>
      <c r="BH167" s="187">
        <f>IF(N167="sníž. přenesená",J167,0)</f>
        <v>0</v>
      </c>
      <c r="BI167" s="187">
        <f>IF(N167="nulová",J167,0)</f>
        <v>0</v>
      </c>
      <c r="BJ167" s="20" t="s">
        <v>83</v>
      </c>
      <c r="BK167" s="187">
        <f>ROUND(I167*H167,2)</f>
        <v>0</v>
      </c>
      <c r="BL167" s="20" t="s">
        <v>157</v>
      </c>
      <c r="BM167" s="186" t="s">
        <v>1259</v>
      </c>
    </row>
    <row r="168" spans="1:65" s="13" customFormat="1" ht="10.199999999999999">
      <c r="B168" s="207"/>
      <c r="C168" s="208"/>
      <c r="D168" s="188" t="s">
        <v>210</v>
      </c>
      <c r="E168" s="209" t="s">
        <v>31</v>
      </c>
      <c r="F168" s="210" t="s">
        <v>801</v>
      </c>
      <c r="G168" s="208"/>
      <c r="H168" s="209" t="s">
        <v>31</v>
      </c>
      <c r="I168" s="211"/>
      <c r="J168" s="208"/>
      <c r="K168" s="208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210</v>
      </c>
      <c r="AU168" s="216" t="s">
        <v>85</v>
      </c>
      <c r="AV168" s="13" t="s">
        <v>83</v>
      </c>
      <c r="AW168" s="13" t="s">
        <v>38</v>
      </c>
      <c r="AX168" s="13" t="s">
        <v>76</v>
      </c>
      <c r="AY168" s="216" t="s">
        <v>152</v>
      </c>
    </row>
    <row r="169" spans="1:65" s="14" customFormat="1" ht="10.199999999999999">
      <c r="B169" s="217"/>
      <c r="C169" s="218"/>
      <c r="D169" s="188" t="s">
        <v>210</v>
      </c>
      <c r="E169" s="219" t="s">
        <v>31</v>
      </c>
      <c r="F169" s="220" t="s">
        <v>1260</v>
      </c>
      <c r="G169" s="218"/>
      <c r="H169" s="221">
        <v>145.34299999999999</v>
      </c>
      <c r="I169" s="222"/>
      <c r="J169" s="218"/>
      <c r="K169" s="218"/>
      <c r="L169" s="223"/>
      <c r="M169" s="224"/>
      <c r="N169" s="225"/>
      <c r="O169" s="225"/>
      <c r="P169" s="225"/>
      <c r="Q169" s="225"/>
      <c r="R169" s="225"/>
      <c r="S169" s="225"/>
      <c r="T169" s="226"/>
      <c r="AT169" s="227" t="s">
        <v>210</v>
      </c>
      <c r="AU169" s="227" t="s">
        <v>85</v>
      </c>
      <c r="AV169" s="14" t="s">
        <v>85</v>
      </c>
      <c r="AW169" s="14" t="s">
        <v>38</v>
      </c>
      <c r="AX169" s="14" t="s">
        <v>76</v>
      </c>
      <c r="AY169" s="227" t="s">
        <v>152</v>
      </c>
    </row>
    <row r="170" spans="1:65" s="15" customFormat="1" ht="10.199999999999999">
      <c r="B170" s="228"/>
      <c r="C170" s="229"/>
      <c r="D170" s="188" t="s">
        <v>210</v>
      </c>
      <c r="E170" s="230" t="s">
        <v>681</v>
      </c>
      <c r="F170" s="231" t="s">
        <v>223</v>
      </c>
      <c r="G170" s="229"/>
      <c r="H170" s="232">
        <v>145.34299999999999</v>
      </c>
      <c r="I170" s="233"/>
      <c r="J170" s="229"/>
      <c r="K170" s="229"/>
      <c r="L170" s="234"/>
      <c r="M170" s="235"/>
      <c r="N170" s="236"/>
      <c r="O170" s="236"/>
      <c r="P170" s="236"/>
      <c r="Q170" s="236"/>
      <c r="R170" s="236"/>
      <c r="S170" s="236"/>
      <c r="T170" s="237"/>
      <c r="AT170" s="238" t="s">
        <v>210</v>
      </c>
      <c r="AU170" s="238" t="s">
        <v>85</v>
      </c>
      <c r="AV170" s="15" t="s">
        <v>157</v>
      </c>
      <c r="AW170" s="15" t="s">
        <v>38</v>
      </c>
      <c r="AX170" s="15" t="s">
        <v>83</v>
      </c>
      <c r="AY170" s="238" t="s">
        <v>152</v>
      </c>
    </row>
    <row r="171" spans="1:65" s="2" customFormat="1" ht="37.799999999999997" customHeight="1">
      <c r="A171" s="38"/>
      <c r="B171" s="39"/>
      <c r="C171" s="175" t="s">
        <v>278</v>
      </c>
      <c r="D171" s="175" t="s">
        <v>153</v>
      </c>
      <c r="E171" s="176" t="s">
        <v>803</v>
      </c>
      <c r="F171" s="177" t="s">
        <v>804</v>
      </c>
      <c r="G171" s="178" t="s">
        <v>650</v>
      </c>
      <c r="H171" s="179">
        <v>8.2170000000000005</v>
      </c>
      <c r="I171" s="180"/>
      <c r="J171" s="181">
        <f>ROUND(I171*H171,2)</f>
        <v>0</v>
      </c>
      <c r="K171" s="177" t="s">
        <v>31</v>
      </c>
      <c r="L171" s="43"/>
      <c r="M171" s="182" t="s">
        <v>31</v>
      </c>
      <c r="N171" s="183" t="s">
        <v>47</v>
      </c>
      <c r="O171" s="68"/>
      <c r="P171" s="184">
        <f>O171*H171</f>
        <v>0</v>
      </c>
      <c r="Q171" s="184">
        <v>0</v>
      </c>
      <c r="R171" s="184">
        <f>Q171*H171</f>
        <v>0</v>
      </c>
      <c r="S171" s="184">
        <v>0</v>
      </c>
      <c r="T171" s="185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86" t="s">
        <v>157</v>
      </c>
      <c r="AT171" s="186" t="s">
        <v>153</v>
      </c>
      <c r="AU171" s="186" t="s">
        <v>85</v>
      </c>
      <c r="AY171" s="20" t="s">
        <v>152</v>
      </c>
      <c r="BE171" s="187">
        <f>IF(N171="základní",J171,0)</f>
        <v>0</v>
      </c>
      <c r="BF171" s="187">
        <f>IF(N171="snížená",J171,0)</f>
        <v>0</v>
      </c>
      <c r="BG171" s="187">
        <f>IF(N171="zákl. přenesená",J171,0)</f>
        <v>0</v>
      </c>
      <c r="BH171" s="187">
        <f>IF(N171="sníž. přenesená",J171,0)</f>
        <v>0</v>
      </c>
      <c r="BI171" s="187">
        <f>IF(N171="nulová",J171,0)</f>
        <v>0</v>
      </c>
      <c r="BJ171" s="20" t="s">
        <v>83</v>
      </c>
      <c r="BK171" s="187">
        <f>ROUND(I171*H171,2)</f>
        <v>0</v>
      </c>
      <c r="BL171" s="20" t="s">
        <v>157</v>
      </c>
      <c r="BM171" s="186" t="s">
        <v>1261</v>
      </c>
    </row>
    <row r="172" spans="1:65" s="13" customFormat="1" ht="10.199999999999999">
      <c r="B172" s="207"/>
      <c r="C172" s="208"/>
      <c r="D172" s="188" t="s">
        <v>210</v>
      </c>
      <c r="E172" s="209" t="s">
        <v>31</v>
      </c>
      <c r="F172" s="210" t="s">
        <v>801</v>
      </c>
      <c r="G172" s="208"/>
      <c r="H172" s="209" t="s">
        <v>31</v>
      </c>
      <c r="I172" s="211"/>
      <c r="J172" s="208"/>
      <c r="K172" s="208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210</v>
      </c>
      <c r="AU172" s="216" t="s">
        <v>85</v>
      </c>
      <c r="AV172" s="13" t="s">
        <v>83</v>
      </c>
      <c r="AW172" s="13" t="s">
        <v>38</v>
      </c>
      <c r="AX172" s="13" t="s">
        <v>76</v>
      </c>
      <c r="AY172" s="216" t="s">
        <v>152</v>
      </c>
    </row>
    <row r="173" spans="1:65" s="14" customFormat="1" ht="10.199999999999999">
      <c r="B173" s="217"/>
      <c r="C173" s="218"/>
      <c r="D173" s="188" t="s">
        <v>210</v>
      </c>
      <c r="E173" s="219" t="s">
        <v>31</v>
      </c>
      <c r="F173" s="220" t="s">
        <v>797</v>
      </c>
      <c r="G173" s="218"/>
      <c r="H173" s="221">
        <v>8.2170000000000005</v>
      </c>
      <c r="I173" s="222"/>
      <c r="J173" s="218"/>
      <c r="K173" s="218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210</v>
      </c>
      <c r="AU173" s="227" t="s">
        <v>85</v>
      </c>
      <c r="AV173" s="14" t="s">
        <v>85</v>
      </c>
      <c r="AW173" s="14" t="s">
        <v>38</v>
      </c>
      <c r="AX173" s="14" t="s">
        <v>76</v>
      </c>
      <c r="AY173" s="227" t="s">
        <v>152</v>
      </c>
    </row>
    <row r="174" spans="1:65" s="15" customFormat="1" ht="10.199999999999999">
      <c r="B174" s="228"/>
      <c r="C174" s="229"/>
      <c r="D174" s="188" t="s">
        <v>210</v>
      </c>
      <c r="E174" s="230" t="s">
        <v>684</v>
      </c>
      <c r="F174" s="231" t="s">
        <v>223</v>
      </c>
      <c r="G174" s="229"/>
      <c r="H174" s="232">
        <v>8.2170000000000005</v>
      </c>
      <c r="I174" s="233"/>
      <c r="J174" s="229"/>
      <c r="K174" s="229"/>
      <c r="L174" s="234"/>
      <c r="M174" s="235"/>
      <c r="N174" s="236"/>
      <c r="O174" s="236"/>
      <c r="P174" s="236"/>
      <c r="Q174" s="236"/>
      <c r="R174" s="236"/>
      <c r="S174" s="236"/>
      <c r="T174" s="237"/>
      <c r="AT174" s="238" t="s">
        <v>210</v>
      </c>
      <c r="AU174" s="238" t="s">
        <v>85</v>
      </c>
      <c r="AV174" s="15" t="s">
        <v>157</v>
      </c>
      <c r="AW174" s="15" t="s">
        <v>38</v>
      </c>
      <c r="AX174" s="15" t="s">
        <v>83</v>
      </c>
      <c r="AY174" s="238" t="s">
        <v>152</v>
      </c>
    </row>
    <row r="175" spans="1:65" s="2" customFormat="1" ht="24.15" customHeight="1">
      <c r="A175" s="38"/>
      <c r="B175" s="39"/>
      <c r="C175" s="175" t="s">
        <v>294</v>
      </c>
      <c r="D175" s="175" t="s">
        <v>153</v>
      </c>
      <c r="E175" s="176" t="s">
        <v>806</v>
      </c>
      <c r="F175" s="177" t="s">
        <v>807</v>
      </c>
      <c r="G175" s="178" t="s">
        <v>650</v>
      </c>
      <c r="H175" s="179">
        <v>303.315</v>
      </c>
      <c r="I175" s="180"/>
      <c r="J175" s="181">
        <f>ROUND(I175*H175,2)</f>
        <v>0</v>
      </c>
      <c r="K175" s="177" t="s">
        <v>31</v>
      </c>
      <c r="L175" s="43"/>
      <c r="M175" s="182" t="s">
        <v>31</v>
      </c>
      <c r="N175" s="183" t="s">
        <v>47</v>
      </c>
      <c r="O175" s="68"/>
      <c r="P175" s="184">
        <f>O175*H175</f>
        <v>0</v>
      </c>
      <c r="Q175" s="184">
        <v>0</v>
      </c>
      <c r="R175" s="184">
        <f>Q175*H175</f>
        <v>0</v>
      </c>
      <c r="S175" s="184">
        <v>0</v>
      </c>
      <c r="T175" s="185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86" t="s">
        <v>157</v>
      </c>
      <c r="AT175" s="186" t="s">
        <v>153</v>
      </c>
      <c r="AU175" s="186" t="s">
        <v>85</v>
      </c>
      <c r="AY175" s="20" t="s">
        <v>152</v>
      </c>
      <c r="BE175" s="187">
        <f>IF(N175="základní",J175,0)</f>
        <v>0</v>
      </c>
      <c r="BF175" s="187">
        <f>IF(N175="snížená",J175,0)</f>
        <v>0</v>
      </c>
      <c r="BG175" s="187">
        <f>IF(N175="zákl. přenesená",J175,0)</f>
        <v>0</v>
      </c>
      <c r="BH175" s="187">
        <f>IF(N175="sníž. přenesená",J175,0)</f>
        <v>0</v>
      </c>
      <c r="BI175" s="187">
        <f>IF(N175="nulová",J175,0)</f>
        <v>0</v>
      </c>
      <c r="BJ175" s="20" t="s">
        <v>83</v>
      </c>
      <c r="BK175" s="187">
        <f>ROUND(I175*H175,2)</f>
        <v>0</v>
      </c>
      <c r="BL175" s="20" t="s">
        <v>157</v>
      </c>
      <c r="BM175" s="186" t="s">
        <v>1262</v>
      </c>
    </row>
    <row r="176" spans="1:65" s="13" customFormat="1" ht="10.199999999999999">
      <c r="B176" s="207"/>
      <c r="C176" s="208"/>
      <c r="D176" s="188" t="s">
        <v>210</v>
      </c>
      <c r="E176" s="209" t="s">
        <v>31</v>
      </c>
      <c r="F176" s="210" t="s">
        <v>809</v>
      </c>
      <c r="G176" s="208"/>
      <c r="H176" s="209" t="s">
        <v>31</v>
      </c>
      <c r="I176" s="211"/>
      <c r="J176" s="208"/>
      <c r="K176" s="208"/>
      <c r="L176" s="212"/>
      <c r="M176" s="213"/>
      <c r="N176" s="214"/>
      <c r="O176" s="214"/>
      <c r="P176" s="214"/>
      <c r="Q176" s="214"/>
      <c r="R176" s="214"/>
      <c r="S176" s="214"/>
      <c r="T176" s="215"/>
      <c r="AT176" s="216" t="s">
        <v>210</v>
      </c>
      <c r="AU176" s="216" t="s">
        <v>85</v>
      </c>
      <c r="AV176" s="13" t="s">
        <v>83</v>
      </c>
      <c r="AW176" s="13" t="s">
        <v>38</v>
      </c>
      <c r="AX176" s="13" t="s">
        <v>76</v>
      </c>
      <c r="AY176" s="216" t="s">
        <v>152</v>
      </c>
    </row>
    <row r="177" spans="1:65" s="14" customFormat="1" ht="10.199999999999999">
      <c r="B177" s="217"/>
      <c r="C177" s="218"/>
      <c r="D177" s="188" t="s">
        <v>210</v>
      </c>
      <c r="E177" s="219" t="s">
        <v>31</v>
      </c>
      <c r="F177" s="220" t="s">
        <v>1260</v>
      </c>
      <c r="G177" s="218"/>
      <c r="H177" s="221">
        <v>145.34299999999999</v>
      </c>
      <c r="I177" s="222"/>
      <c r="J177" s="218"/>
      <c r="K177" s="218"/>
      <c r="L177" s="223"/>
      <c r="M177" s="224"/>
      <c r="N177" s="225"/>
      <c r="O177" s="225"/>
      <c r="P177" s="225"/>
      <c r="Q177" s="225"/>
      <c r="R177" s="225"/>
      <c r="S177" s="225"/>
      <c r="T177" s="226"/>
      <c r="AT177" s="227" t="s">
        <v>210</v>
      </c>
      <c r="AU177" s="227" t="s">
        <v>85</v>
      </c>
      <c r="AV177" s="14" t="s">
        <v>85</v>
      </c>
      <c r="AW177" s="14" t="s">
        <v>38</v>
      </c>
      <c r="AX177" s="14" t="s">
        <v>76</v>
      </c>
      <c r="AY177" s="227" t="s">
        <v>152</v>
      </c>
    </row>
    <row r="178" spans="1:65" s="13" customFormat="1" ht="10.199999999999999">
      <c r="B178" s="207"/>
      <c r="C178" s="208"/>
      <c r="D178" s="188" t="s">
        <v>210</v>
      </c>
      <c r="E178" s="209" t="s">
        <v>31</v>
      </c>
      <c r="F178" s="210" t="s">
        <v>810</v>
      </c>
      <c r="G178" s="208"/>
      <c r="H178" s="209" t="s">
        <v>31</v>
      </c>
      <c r="I178" s="211"/>
      <c r="J178" s="208"/>
      <c r="K178" s="208"/>
      <c r="L178" s="212"/>
      <c r="M178" s="213"/>
      <c r="N178" s="214"/>
      <c r="O178" s="214"/>
      <c r="P178" s="214"/>
      <c r="Q178" s="214"/>
      <c r="R178" s="214"/>
      <c r="S178" s="214"/>
      <c r="T178" s="215"/>
      <c r="AT178" s="216" t="s">
        <v>210</v>
      </c>
      <c r="AU178" s="216" t="s">
        <v>85</v>
      </c>
      <c r="AV178" s="13" t="s">
        <v>83</v>
      </c>
      <c r="AW178" s="13" t="s">
        <v>38</v>
      </c>
      <c r="AX178" s="13" t="s">
        <v>76</v>
      </c>
      <c r="AY178" s="216" t="s">
        <v>152</v>
      </c>
    </row>
    <row r="179" spans="1:65" s="14" customFormat="1" ht="10.199999999999999">
      <c r="B179" s="217"/>
      <c r="C179" s="218"/>
      <c r="D179" s="188" t="s">
        <v>210</v>
      </c>
      <c r="E179" s="219" t="s">
        <v>31</v>
      </c>
      <c r="F179" s="220" t="s">
        <v>1256</v>
      </c>
      <c r="G179" s="218"/>
      <c r="H179" s="221">
        <v>10.773</v>
      </c>
      <c r="I179" s="222"/>
      <c r="J179" s="218"/>
      <c r="K179" s="218"/>
      <c r="L179" s="223"/>
      <c r="M179" s="224"/>
      <c r="N179" s="225"/>
      <c r="O179" s="225"/>
      <c r="P179" s="225"/>
      <c r="Q179" s="225"/>
      <c r="R179" s="225"/>
      <c r="S179" s="225"/>
      <c r="T179" s="226"/>
      <c r="AT179" s="227" t="s">
        <v>210</v>
      </c>
      <c r="AU179" s="227" t="s">
        <v>85</v>
      </c>
      <c r="AV179" s="14" t="s">
        <v>85</v>
      </c>
      <c r="AW179" s="14" t="s">
        <v>38</v>
      </c>
      <c r="AX179" s="14" t="s">
        <v>76</v>
      </c>
      <c r="AY179" s="227" t="s">
        <v>152</v>
      </c>
    </row>
    <row r="180" spans="1:65" s="13" customFormat="1" ht="10.199999999999999">
      <c r="B180" s="207"/>
      <c r="C180" s="208"/>
      <c r="D180" s="188" t="s">
        <v>210</v>
      </c>
      <c r="E180" s="209" t="s">
        <v>31</v>
      </c>
      <c r="F180" s="210" t="s">
        <v>811</v>
      </c>
      <c r="G180" s="208"/>
      <c r="H180" s="209" t="s">
        <v>31</v>
      </c>
      <c r="I180" s="211"/>
      <c r="J180" s="208"/>
      <c r="K180" s="208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210</v>
      </c>
      <c r="AU180" s="216" t="s">
        <v>85</v>
      </c>
      <c r="AV180" s="13" t="s">
        <v>83</v>
      </c>
      <c r="AW180" s="13" t="s">
        <v>38</v>
      </c>
      <c r="AX180" s="13" t="s">
        <v>76</v>
      </c>
      <c r="AY180" s="216" t="s">
        <v>152</v>
      </c>
    </row>
    <row r="181" spans="1:65" s="14" customFormat="1" ht="10.199999999999999">
      <c r="B181" s="217"/>
      <c r="C181" s="218"/>
      <c r="D181" s="188" t="s">
        <v>210</v>
      </c>
      <c r="E181" s="219" t="s">
        <v>31</v>
      </c>
      <c r="F181" s="220" t="s">
        <v>1257</v>
      </c>
      <c r="G181" s="218"/>
      <c r="H181" s="221">
        <v>147.19900000000001</v>
      </c>
      <c r="I181" s="222"/>
      <c r="J181" s="218"/>
      <c r="K181" s="218"/>
      <c r="L181" s="223"/>
      <c r="M181" s="224"/>
      <c r="N181" s="225"/>
      <c r="O181" s="225"/>
      <c r="P181" s="225"/>
      <c r="Q181" s="225"/>
      <c r="R181" s="225"/>
      <c r="S181" s="225"/>
      <c r="T181" s="226"/>
      <c r="AT181" s="227" t="s">
        <v>210</v>
      </c>
      <c r="AU181" s="227" t="s">
        <v>85</v>
      </c>
      <c r="AV181" s="14" t="s">
        <v>85</v>
      </c>
      <c r="AW181" s="14" t="s">
        <v>38</v>
      </c>
      <c r="AX181" s="14" t="s">
        <v>76</v>
      </c>
      <c r="AY181" s="227" t="s">
        <v>152</v>
      </c>
    </row>
    <row r="182" spans="1:65" s="15" customFormat="1" ht="10.199999999999999">
      <c r="B182" s="228"/>
      <c r="C182" s="229"/>
      <c r="D182" s="188" t="s">
        <v>210</v>
      </c>
      <c r="E182" s="230" t="s">
        <v>31</v>
      </c>
      <c r="F182" s="231" t="s">
        <v>223</v>
      </c>
      <c r="G182" s="229"/>
      <c r="H182" s="232">
        <v>303.315</v>
      </c>
      <c r="I182" s="233"/>
      <c r="J182" s="229"/>
      <c r="K182" s="229"/>
      <c r="L182" s="234"/>
      <c r="M182" s="235"/>
      <c r="N182" s="236"/>
      <c r="O182" s="236"/>
      <c r="P182" s="236"/>
      <c r="Q182" s="236"/>
      <c r="R182" s="236"/>
      <c r="S182" s="236"/>
      <c r="T182" s="237"/>
      <c r="AT182" s="238" t="s">
        <v>210</v>
      </c>
      <c r="AU182" s="238" t="s">
        <v>85</v>
      </c>
      <c r="AV182" s="15" t="s">
        <v>157</v>
      </c>
      <c r="AW182" s="15" t="s">
        <v>38</v>
      </c>
      <c r="AX182" s="15" t="s">
        <v>83</v>
      </c>
      <c r="AY182" s="238" t="s">
        <v>152</v>
      </c>
    </row>
    <row r="183" spans="1:65" s="2" customFormat="1" ht="24.15" customHeight="1">
      <c r="A183" s="38"/>
      <c r="B183" s="39"/>
      <c r="C183" s="175" t="s">
        <v>298</v>
      </c>
      <c r="D183" s="175" t="s">
        <v>153</v>
      </c>
      <c r="E183" s="176" t="s">
        <v>812</v>
      </c>
      <c r="F183" s="177" t="s">
        <v>813</v>
      </c>
      <c r="G183" s="178" t="s">
        <v>650</v>
      </c>
      <c r="H183" s="179">
        <v>8.2170000000000005</v>
      </c>
      <c r="I183" s="180"/>
      <c r="J183" s="181">
        <f>ROUND(I183*H183,2)</f>
        <v>0</v>
      </c>
      <c r="K183" s="177" t="s">
        <v>31</v>
      </c>
      <c r="L183" s="43"/>
      <c r="M183" s="182" t="s">
        <v>31</v>
      </c>
      <c r="N183" s="183" t="s">
        <v>47</v>
      </c>
      <c r="O183" s="68"/>
      <c r="P183" s="184">
        <f>O183*H183</f>
        <v>0</v>
      </c>
      <c r="Q183" s="184">
        <v>0</v>
      </c>
      <c r="R183" s="184">
        <f>Q183*H183</f>
        <v>0</v>
      </c>
      <c r="S183" s="184">
        <v>0</v>
      </c>
      <c r="T183" s="185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86" t="s">
        <v>157</v>
      </c>
      <c r="AT183" s="186" t="s">
        <v>153</v>
      </c>
      <c r="AU183" s="186" t="s">
        <v>85</v>
      </c>
      <c r="AY183" s="20" t="s">
        <v>152</v>
      </c>
      <c r="BE183" s="187">
        <f>IF(N183="základní",J183,0)</f>
        <v>0</v>
      </c>
      <c r="BF183" s="187">
        <f>IF(N183="snížená",J183,0)</f>
        <v>0</v>
      </c>
      <c r="BG183" s="187">
        <f>IF(N183="zákl. přenesená",J183,0)</f>
        <v>0</v>
      </c>
      <c r="BH183" s="187">
        <f>IF(N183="sníž. přenesená",J183,0)</f>
        <v>0</v>
      </c>
      <c r="BI183" s="187">
        <f>IF(N183="nulová",J183,0)</f>
        <v>0</v>
      </c>
      <c r="BJ183" s="20" t="s">
        <v>83</v>
      </c>
      <c r="BK183" s="187">
        <f>ROUND(I183*H183,2)</f>
        <v>0</v>
      </c>
      <c r="BL183" s="20" t="s">
        <v>157</v>
      </c>
      <c r="BM183" s="186" t="s">
        <v>1263</v>
      </c>
    </row>
    <row r="184" spans="1:65" s="13" customFormat="1" ht="10.199999999999999">
      <c r="B184" s="207"/>
      <c r="C184" s="208"/>
      <c r="D184" s="188" t="s">
        <v>210</v>
      </c>
      <c r="E184" s="209" t="s">
        <v>31</v>
      </c>
      <c r="F184" s="210" t="s">
        <v>809</v>
      </c>
      <c r="G184" s="208"/>
      <c r="H184" s="209" t="s">
        <v>31</v>
      </c>
      <c r="I184" s="211"/>
      <c r="J184" s="208"/>
      <c r="K184" s="208"/>
      <c r="L184" s="212"/>
      <c r="M184" s="213"/>
      <c r="N184" s="214"/>
      <c r="O184" s="214"/>
      <c r="P184" s="214"/>
      <c r="Q184" s="214"/>
      <c r="R184" s="214"/>
      <c r="S184" s="214"/>
      <c r="T184" s="215"/>
      <c r="AT184" s="216" t="s">
        <v>210</v>
      </c>
      <c r="AU184" s="216" t="s">
        <v>85</v>
      </c>
      <c r="AV184" s="13" t="s">
        <v>83</v>
      </c>
      <c r="AW184" s="13" t="s">
        <v>38</v>
      </c>
      <c r="AX184" s="13" t="s">
        <v>76</v>
      </c>
      <c r="AY184" s="216" t="s">
        <v>152</v>
      </c>
    </row>
    <row r="185" spans="1:65" s="14" customFormat="1" ht="10.199999999999999">
      <c r="B185" s="217"/>
      <c r="C185" s="218"/>
      <c r="D185" s="188" t="s">
        <v>210</v>
      </c>
      <c r="E185" s="219" t="s">
        <v>31</v>
      </c>
      <c r="F185" s="220" t="s">
        <v>797</v>
      </c>
      <c r="G185" s="218"/>
      <c r="H185" s="221">
        <v>8.2170000000000005</v>
      </c>
      <c r="I185" s="222"/>
      <c r="J185" s="218"/>
      <c r="K185" s="218"/>
      <c r="L185" s="223"/>
      <c r="M185" s="224"/>
      <c r="N185" s="225"/>
      <c r="O185" s="225"/>
      <c r="P185" s="225"/>
      <c r="Q185" s="225"/>
      <c r="R185" s="225"/>
      <c r="S185" s="225"/>
      <c r="T185" s="226"/>
      <c r="AT185" s="227" t="s">
        <v>210</v>
      </c>
      <c r="AU185" s="227" t="s">
        <v>85</v>
      </c>
      <c r="AV185" s="14" t="s">
        <v>85</v>
      </c>
      <c r="AW185" s="14" t="s">
        <v>38</v>
      </c>
      <c r="AX185" s="14" t="s">
        <v>83</v>
      </c>
      <c r="AY185" s="227" t="s">
        <v>152</v>
      </c>
    </row>
    <row r="186" spans="1:65" s="2" customFormat="1" ht="24.15" customHeight="1">
      <c r="A186" s="38"/>
      <c r="B186" s="39"/>
      <c r="C186" s="175" t="s">
        <v>208</v>
      </c>
      <c r="D186" s="175" t="s">
        <v>153</v>
      </c>
      <c r="E186" s="176" t="s">
        <v>815</v>
      </c>
      <c r="F186" s="177" t="s">
        <v>816</v>
      </c>
      <c r="G186" s="178" t="s">
        <v>650</v>
      </c>
      <c r="H186" s="179">
        <v>311.53199999999998</v>
      </c>
      <c r="I186" s="180"/>
      <c r="J186" s="181">
        <f>ROUND(I186*H186,2)</f>
        <v>0</v>
      </c>
      <c r="K186" s="177" t="s">
        <v>31</v>
      </c>
      <c r="L186" s="43"/>
      <c r="M186" s="182" t="s">
        <v>31</v>
      </c>
      <c r="N186" s="183" t="s">
        <v>47</v>
      </c>
      <c r="O186" s="68"/>
      <c r="P186" s="184">
        <f>O186*H186</f>
        <v>0</v>
      </c>
      <c r="Q186" s="184">
        <v>0</v>
      </c>
      <c r="R186" s="184">
        <f>Q186*H186</f>
        <v>0</v>
      </c>
      <c r="S186" s="184">
        <v>0</v>
      </c>
      <c r="T186" s="185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186" t="s">
        <v>157</v>
      </c>
      <c r="AT186" s="186" t="s">
        <v>153</v>
      </c>
      <c r="AU186" s="186" t="s">
        <v>85</v>
      </c>
      <c r="AY186" s="20" t="s">
        <v>152</v>
      </c>
      <c r="BE186" s="187">
        <f>IF(N186="základní",J186,0)</f>
        <v>0</v>
      </c>
      <c r="BF186" s="187">
        <f>IF(N186="snížená",J186,0)</f>
        <v>0</v>
      </c>
      <c r="BG186" s="187">
        <f>IF(N186="zákl. přenesená",J186,0)</f>
        <v>0</v>
      </c>
      <c r="BH186" s="187">
        <f>IF(N186="sníž. přenesená",J186,0)</f>
        <v>0</v>
      </c>
      <c r="BI186" s="187">
        <f>IF(N186="nulová",J186,0)</f>
        <v>0</v>
      </c>
      <c r="BJ186" s="20" t="s">
        <v>83</v>
      </c>
      <c r="BK186" s="187">
        <f>ROUND(I186*H186,2)</f>
        <v>0</v>
      </c>
      <c r="BL186" s="20" t="s">
        <v>157</v>
      </c>
      <c r="BM186" s="186" t="s">
        <v>1264</v>
      </c>
    </row>
    <row r="187" spans="1:65" s="13" customFormat="1" ht="10.199999999999999">
      <c r="B187" s="207"/>
      <c r="C187" s="208"/>
      <c r="D187" s="188" t="s">
        <v>210</v>
      </c>
      <c r="E187" s="209" t="s">
        <v>31</v>
      </c>
      <c r="F187" s="210" t="s">
        <v>818</v>
      </c>
      <c r="G187" s="208"/>
      <c r="H187" s="209" t="s">
        <v>31</v>
      </c>
      <c r="I187" s="211"/>
      <c r="J187" s="208"/>
      <c r="K187" s="208"/>
      <c r="L187" s="212"/>
      <c r="M187" s="213"/>
      <c r="N187" s="214"/>
      <c r="O187" s="214"/>
      <c r="P187" s="214"/>
      <c r="Q187" s="214"/>
      <c r="R187" s="214"/>
      <c r="S187" s="214"/>
      <c r="T187" s="215"/>
      <c r="AT187" s="216" t="s">
        <v>210</v>
      </c>
      <c r="AU187" s="216" t="s">
        <v>85</v>
      </c>
      <c r="AV187" s="13" t="s">
        <v>83</v>
      </c>
      <c r="AW187" s="13" t="s">
        <v>38</v>
      </c>
      <c r="AX187" s="13" t="s">
        <v>76</v>
      </c>
      <c r="AY187" s="216" t="s">
        <v>152</v>
      </c>
    </row>
    <row r="188" spans="1:65" s="13" customFormat="1" ht="10.199999999999999">
      <c r="B188" s="207"/>
      <c r="C188" s="208"/>
      <c r="D188" s="188" t="s">
        <v>210</v>
      </c>
      <c r="E188" s="209" t="s">
        <v>31</v>
      </c>
      <c r="F188" s="210" t="s">
        <v>789</v>
      </c>
      <c r="G188" s="208"/>
      <c r="H188" s="209" t="s">
        <v>31</v>
      </c>
      <c r="I188" s="211"/>
      <c r="J188" s="208"/>
      <c r="K188" s="208"/>
      <c r="L188" s="212"/>
      <c r="M188" s="213"/>
      <c r="N188" s="214"/>
      <c r="O188" s="214"/>
      <c r="P188" s="214"/>
      <c r="Q188" s="214"/>
      <c r="R188" s="214"/>
      <c r="S188" s="214"/>
      <c r="T188" s="215"/>
      <c r="AT188" s="216" t="s">
        <v>210</v>
      </c>
      <c r="AU188" s="216" t="s">
        <v>85</v>
      </c>
      <c r="AV188" s="13" t="s">
        <v>83</v>
      </c>
      <c r="AW188" s="13" t="s">
        <v>38</v>
      </c>
      <c r="AX188" s="13" t="s">
        <v>76</v>
      </c>
      <c r="AY188" s="216" t="s">
        <v>152</v>
      </c>
    </row>
    <row r="189" spans="1:65" s="14" customFormat="1" ht="10.199999999999999">
      <c r="B189" s="217"/>
      <c r="C189" s="218"/>
      <c r="D189" s="188" t="s">
        <v>210</v>
      </c>
      <c r="E189" s="219" t="s">
        <v>31</v>
      </c>
      <c r="F189" s="220" t="s">
        <v>819</v>
      </c>
      <c r="G189" s="218"/>
      <c r="H189" s="221">
        <v>164.333</v>
      </c>
      <c r="I189" s="222"/>
      <c r="J189" s="218"/>
      <c r="K189" s="218"/>
      <c r="L189" s="223"/>
      <c r="M189" s="224"/>
      <c r="N189" s="225"/>
      <c r="O189" s="225"/>
      <c r="P189" s="225"/>
      <c r="Q189" s="225"/>
      <c r="R189" s="225"/>
      <c r="S189" s="225"/>
      <c r="T189" s="226"/>
      <c r="AT189" s="227" t="s">
        <v>210</v>
      </c>
      <c r="AU189" s="227" t="s">
        <v>85</v>
      </c>
      <c r="AV189" s="14" t="s">
        <v>85</v>
      </c>
      <c r="AW189" s="14" t="s">
        <v>38</v>
      </c>
      <c r="AX189" s="14" t="s">
        <v>76</v>
      </c>
      <c r="AY189" s="227" t="s">
        <v>152</v>
      </c>
    </row>
    <row r="190" spans="1:65" s="13" customFormat="1" ht="10.199999999999999">
      <c r="B190" s="207"/>
      <c r="C190" s="208"/>
      <c r="D190" s="188" t="s">
        <v>210</v>
      </c>
      <c r="E190" s="209" t="s">
        <v>31</v>
      </c>
      <c r="F190" s="210" t="s">
        <v>792</v>
      </c>
      <c r="G190" s="208"/>
      <c r="H190" s="209" t="s">
        <v>31</v>
      </c>
      <c r="I190" s="211"/>
      <c r="J190" s="208"/>
      <c r="K190" s="208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210</v>
      </c>
      <c r="AU190" s="216" t="s">
        <v>85</v>
      </c>
      <c r="AV190" s="13" t="s">
        <v>83</v>
      </c>
      <c r="AW190" s="13" t="s">
        <v>38</v>
      </c>
      <c r="AX190" s="13" t="s">
        <v>76</v>
      </c>
      <c r="AY190" s="216" t="s">
        <v>152</v>
      </c>
    </row>
    <row r="191" spans="1:65" s="14" customFormat="1" ht="10.199999999999999">
      <c r="B191" s="217"/>
      <c r="C191" s="218"/>
      <c r="D191" s="188" t="s">
        <v>210</v>
      </c>
      <c r="E191" s="219" t="s">
        <v>31</v>
      </c>
      <c r="F191" s="220" t="s">
        <v>1257</v>
      </c>
      <c r="G191" s="218"/>
      <c r="H191" s="221">
        <v>147.19900000000001</v>
      </c>
      <c r="I191" s="222"/>
      <c r="J191" s="218"/>
      <c r="K191" s="218"/>
      <c r="L191" s="223"/>
      <c r="M191" s="224"/>
      <c r="N191" s="225"/>
      <c r="O191" s="225"/>
      <c r="P191" s="225"/>
      <c r="Q191" s="225"/>
      <c r="R191" s="225"/>
      <c r="S191" s="225"/>
      <c r="T191" s="226"/>
      <c r="AT191" s="227" t="s">
        <v>210</v>
      </c>
      <c r="AU191" s="227" t="s">
        <v>85</v>
      </c>
      <c r="AV191" s="14" t="s">
        <v>85</v>
      </c>
      <c r="AW191" s="14" t="s">
        <v>38</v>
      </c>
      <c r="AX191" s="14" t="s">
        <v>76</v>
      </c>
      <c r="AY191" s="227" t="s">
        <v>152</v>
      </c>
    </row>
    <row r="192" spans="1:65" s="15" customFormat="1" ht="10.199999999999999">
      <c r="B192" s="228"/>
      <c r="C192" s="229"/>
      <c r="D192" s="188" t="s">
        <v>210</v>
      </c>
      <c r="E192" s="230" t="s">
        <v>31</v>
      </c>
      <c r="F192" s="231" t="s">
        <v>223</v>
      </c>
      <c r="G192" s="229"/>
      <c r="H192" s="232">
        <v>311.53200000000004</v>
      </c>
      <c r="I192" s="233"/>
      <c r="J192" s="229"/>
      <c r="K192" s="229"/>
      <c r="L192" s="234"/>
      <c r="M192" s="235"/>
      <c r="N192" s="236"/>
      <c r="O192" s="236"/>
      <c r="P192" s="236"/>
      <c r="Q192" s="236"/>
      <c r="R192" s="236"/>
      <c r="S192" s="236"/>
      <c r="T192" s="237"/>
      <c r="AT192" s="238" t="s">
        <v>210</v>
      </c>
      <c r="AU192" s="238" t="s">
        <v>85</v>
      </c>
      <c r="AV192" s="15" t="s">
        <v>157</v>
      </c>
      <c r="AW192" s="15" t="s">
        <v>38</v>
      </c>
      <c r="AX192" s="15" t="s">
        <v>83</v>
      </c>
      <c r="AY192" s="238" t="s">
        <v>152</v>
      </c>
    </row>
    <row r="193" spans="1:65" s="2" customFormat="1" ht="24.15" customHeight="1">
      <c r="A193" s="38"/>
      <c r="B193" s="39"/>
      <c r="C193" s="175" t="s">
        <v>305</v>
      </c>
      <c r="D193" s="175" t="s">
        <v>153</v>
      </c>
      <c r="E193" s="176" t="s">
        <v>820</v>
      </c>
      <c r="F193" s="177" t="s">
        <v>821</v>
      </c>
      <c r="G193" s="178" t="s">
        <v>650</v>
      </c>
      <c r="H193" s="179">
        <v>92.463999999999999</v>
      </c>
      <c r="I193" s="180"/>
      <c r="J193" s="181">
        <f>ROUND(I193*H193,2)</f>
        <v>0</v>
      </c>
      <c r="K193" s="177" t="s">
        <v>31</v>
      </c>
      <c r="L193" s="43"/>
      <c r="M193" s="182" t="s">
        <v>31</v>
      </c>
      <c r="N193" s="183" t="s">
        <v>47</v>
      </c>
      <c r="O193" s="68"/>
      <c r="P193" s="184">
        <f>O193*H193</f>
        <v>0</v>
      </c>
      <c r="Q193" s="184">
        <v>0</v>
      </c>
      <c r="R193" s="184">
        <f>Q193*H193</f>
        <v>0</v>
      </c>
      <c r="S193" s="184">
        <v>0</v>
      </c>
      <c r="T193" s="185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186" t="s">
        <v>157</v>
      </c>
      <c r="AT193" s="186" t="s">
        <v>153</v>
      </c>
      <c r="AU193" s="186" t="s">
        <v>85</v>
      </c>
      <c r="AY193" s="20" t="s">
        <v>152</v>
      </c>
      <c r="BE193" s="187">
        <f>IF(N193="základní",J193,0)</f>
        <v>0</v>
      </c>
      <c r="BF193" s="187">
        <f>IF(N193="snížená",J193,0)</f>
        <v>0</v>
      </c>
      <c r="BG193" s="187">
        <f>IF(N193="zákl. přenesená",J193,0)</f>
        <v>0</v>
      </c>
      <c r="BH193" s="187">
        <f>IF(N193="sníž. přenesená",J193,0)</f>
        <v>0</v>
      </c>
      <c r="BI193" s="187">
        <f>IF(N193="nulová",J193,0)</f>
        <v>0</v>
      </c>
      <c r="BJ193" s="20" t="s">
        <v>83</v>
      </c>
      <c r="BK193" s="187">
        <f>ROUND(I193*H193,2)</f>
        <v>0</v>
      </c>
      <c r="BL193" s="20" t="s">
        <v>157</v>
      </c>
      <c r="BM193" s="186" t="s">
        <v>1265</v>
      </c>
    </row>
    <row r="194" spans="1:65" s="13" customFormat="1" ht="10.199999999999999">
      <c r="B194" s="207"/>
      <c r="C194" s="208"/>
      <c r="D194" s="188" t="s">
        <v>210</v>
      </c>
      <c r="E194" s="209" t="s">
        <v>31</v>
      </c>
      <c r="F194" s="210" t="s">
        <v>823</v>
      </c>
      <c r="G194" s="208"/>
      <c r="H194" s="209" t="s">
        <v>31</v>
      </c>
      <c r="I194" s="211"/>
      <c r="J194" s="208"/>
      <c r="K194" s="208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210</v>
      </c>
      <c r="AU194" s="216" t="s">
        <v>85</v>
      </c>
      <c r="AV194" s="13" t="s">
        <v>83</v>
      </c>
      <c r="AW194" s="13" t="s">
        <v>38</v>
      </c>
      <c r="AX194" s="13" t="s">
        <v>76</v>
      </c>
      <c r="AY194" s="216" t="s">
        <v>152</v>
      </c>
    </row>
    <row r="195" spans="1:65" s="13" customFormat="1" ht="10.199999999999999">
      <c r="B195" s="207"/>
      <c r="C195" s="208"/>
      <c r="D195" s="188" t="s">
        <v>210</v>
      </c>
      <c r="E195" s="209" t="s">
        <v>31</v>
      </c>
      <c r="F195" s="210" t="s">
        <v>1266</v>
      </c>
      <c r="G195" s="208"/>
      <c r="H195" s="209" t="s">
        <v>31</v>
      </c>
      <c r="I195" s="211"/>
      <c r="J195" s="208"/>
      <c r="K195" s="208"/>
      <c r="L195" s="212"/>
      <c r="M195" s="213"/>
      <c r="N195" s="214"/>
      <c r="O195" s="214"/>
      <c r="P195" s="214"/>
      <c r="Q195" s="214"/>
      <c r="R195" s="214"/>
      <c r="S195" s="214"/>
      <c r="T195" s="215"/>
      <c r="AT195" s="216" t="s">
        <v>210</v>
      </c>
      <c r="AU195" s="216" t="s">
        <v>85</v>
      </c>
      <c r="AV195" s="13" t="s">
        <v>83</v>
      </c>
      <c r="AW195" s="13" t="s">
        <v>38</v>
      </c>
      <c r="AX195" s="13" t="s">
        <v>76</v>
      </c>
      <c r="AY195" s="216" t="s">
        <v>152</v>
      </c>
    </row>
    <row r="196" spans="1:65" s="14" customFormat="1" ht="10.199999999999999">
      <c r="B196" s="217"/>
      <c r="C196" s="218"/>
      <c r="D196" s="188" t="s">
        <v>210</v>
      </c>
      <c r="E196" s="219" t="s">
        <v>31</v>
      </c>
      <c r="F196" s="220" t="s">
        <v>1267</v>
      </c>
      <c r="G196" s="218"/>
      <c r="H196" s="221">
        <v>29.67</v>
      </c>
      <c r="I196" s="222"/>
      <c r="J196" s="218"/>
      <c r="K196" s="218"/>
      <c r="L196" s="223"/>
      <c r="M196" s="224"/>
      <c r="N196" s="225"/>
      <c r="O196" s="225"/>
      <c r="P196" s="225"/>
      <c r="Q196" s="225"/>
      <c r="R196" s="225"/>
      <c r="S196" s="225"/>
      <c r="T196" s="226"/>
      <c r="AT196" s="227" t="s">
        <v>210</v>
      </c>
      <c r="AU196" s="227" t="s">
        <v>85</v>
      </c>
      <c r="AV196" s="14" t="s">
        <v>85</v>
      </c>
      <c r="AW196" s="14" t="s">
        <v>38</v>
      </c>
      <c r="AX196" s="14" t="s">
        <v>76</v>
      </c>
      <c r="AY196" s="227" t="s">
        <v>152</v>
      </c>
    </row>
    <row r="197" spans="1:65" s="14" customFormat="1" ht="10.199999999999999">
      <c r="B197" s="217"/>
      <c r="C197" s="218"/>
      <c r="D197" s="188" t="s">
        <v>210</v>
      </c>
      <c r="E197" s="219" t="s">
        <v>31</v>
      </c>
      <c r="F197" s="220" t="s">
        <v>1268</v>
      </c>
      <c r="G197" s="218"/>
      <c r="H197" s="221">
        <v>-4.3040000000000003</v>
      </c>
      <c r="I197" s="222"/>
      <c r="J197" s="218"/>
      <c r="K197" s="218"/>
      <c r="L197" s="223"/>
      <c r="M197" s="224"/>
      <c r="N197" s="225"/>
      <c r="O197" s="225"/>
      <c r="P197" s="225"/>
      <c r="Q197" s="225"/>
      <c r="R197" s="225"/>
      <c r="S197" s="225"/>
      <c r="T197" s="226"/>
      <c r="AT197" s="227" t="s">
        <v>210</v>
      </c>
      <c r="AU197" s="227" t="s">
        <v>85</v>
      </c>
      <c r="AV197" s="14" t="s">
        <v>85</v>
      </c>
      <c r="AW197" s="14" t="s">
        <v>38</v>
      </c>
      <c r="AX197" s="14" t="s">
        <v>76</v>
      </c>
      <c r="AY197" s="227" t="s">
        <v>152</v>
      </c>
    </row>
    <row r="198" spans="1:65" s="14" customFormat="1" ht="10.199999999999999">
      <c r="B198" s="217"/>
      <c r="C198" s="218"/>
      <c r="D198" s="188" t="s">
        <v>210</v>
      </c>
      <c r="E198" s="219" t="s">
        <v>31</v>
      </c>
      <c r="F198" s="220" t="s">
        <v>827</v>
      </c>
      <c r="G198" s="218"/>
      <c r="H198" s="221">
        <v>-6.3410000000000002</v>
      </c>
      <c r="I198" s="222"/>
      <c r="J198" s="218"/>
      <c r="K198" s="218"/>
      <c r="L198" s="223"/>
      <c r="M198" s="224"/>
      <c r="N198" s="225"/>
      <c r="O198" s="225"/>
      <c r="P198" s="225"/>
      <c r="Q198" s="225"/>
      <c r="R198" s="225"/>
      <c r="S198" s="225"/>
      <c r="T198" s="226"/>
      <c r="AT198" s="227" t="s">
        <v>210</v>
      </c>
      <c r="AU198" s="227" t="s">
        <v>85</v>
      </c>
      <c r="AV198" s="14" t="s">
        <v>85</v>
      </c>
      <c r="AW198" s="14" t="s">
        <v>38</v>
      </c>
      <c r="AX198" s="14" t="s">
        <v>76</v>
      </c>
      <c r="AY198" s="227" t="s">
        <v>152</v>
      </c>
    </row>
    <row r="199" spans="1:65" s="14" customFormat="1" ht="10.199999999999999">
      <c r="B199" s="217"/>
      <c r="C199" s="218"/>
      <c r="D199" s="188" t="s">
        <v>210</v>
      </c>
      <c r="E199" s="219" t="s">
        <v>31</v>
      </c>
      <c r="F199" s="220" t="s">
        <v>1269</v>
      </c>
      <c r="G199" s="218"/>
      <c r="H199" s="221">
        <v>-0.60299999999999998</v>
      </c>
      <c r="I199" s="222"/>
      <c r="J199" s="218"/>
      <c r="K199" s="218"/>
      <c r="L199" s="223"/>
      <c r="M199" s="224"/>
      <c r="N199" s="225"/>
      <c r="O199" s="225"/>
      <c r="P199" s="225"/>
      <c r="Q199" s="225"/>
      <c r="R199" s="225"/>
      <c r="S199" s="225"/>
      <c r="T199" s="226"/>
      <c r="AT199" s="227" t="s">
        <v>210</v>
      </c>
      <c r="AU199" s="227" t="s">
        <v>85</v>
      </c>
      <c r="AV199" s="14" t="s">
        <v>85</v>
      </c>
      <c r="AW199" s="14" t="s">
        <v>38</v>
      </c>
      <c r="AX199" s="14" t="s">
        <v>76</v>
      </c>
      <c r="AY199" s="227" t="s">
        <v>152</v>
      </c>
    </row>
    <row r="200" spans="1:65" s="14" customFormat="1" ht="10.199999999999999">
      <c r="B200" s="217"/>
      <c r="C200" s="218"/>
      <c r="D200" s="188" t="s">
        <v>210</v>
      </c>
      <c r="E200" s="219" t="s">
        <v>31</v>
      </c>
      <c r="F200" s="220" t="s">
        <v>1270</v>
      </c>
      <c r="G200" s="218"/>
      <c r="H200" s="221">
        <v>-2.548</v>
      </c>
      <c r="I200" s="222"/>
      <c r="J200" s="218"/>
      <c r="K200" s="218"/>
      <c r="L200" s="223"/>
      <c r="M200" s="224"/>
      <c r="N200" s="225"/>
      <c r="O200" s="225"/>
      <c r="P200" s="225"/>
      <c r="Q200" s="225"/>
      <c r="R200" s="225"/>
      <c r="S200" s="225"/>
      <c r="T200" s="226"/>
      <c r="AT200" s="227" t="s">
        <v>210</v>
      </c>
      <c r="AU200" s="227" t="s">
        <v>85</v>
      </c>
      <c r="AV200" s="14" t="s">
        <v>85</v>
      </c>
      <c r="AW200" s="14" t="s">
        <v>38</v>
      </c>
      <c r="AX200" s="14" t="s">
        <v>76</v>
      </c>
      <c r="AY200" s="227" t="s">
        <v>152</v>
      </c>
    </row>
    <row r="201" spans="1:65" s="16" customFormat="1" ht="10.199999999999999">
      <c r="B201" s="252"/>
      <c r="C201" s="253"/>
      <c r="D201" s="188" t="s">
        <v>210</v>
      </c>
      <c r="E201" s="254" t="s">
        <v>704</v>
      </c>
      <c r="F201" s="255" t="s">
        <v>503</v>
      </c>
      <c r="G201" s="253"/>
      <c r="H201" s="256">
        <v>15.873999999999997</v>
      </c>
      <c r="I201" s="257"/>
      <c r="J201" s="253"/>
      <c r="K201" s="253"/>
      <c r="L201" s="258"/>
      <c r="M201" s="259"/>
      <c r="N201" s="260"/>
      <c r="O201" s="260"/>
      <c r="P201" s="260"/>
      <c r="Q201" s="260"/>
      <c r="R201" s="260"/>
      <c r="S201" s="260"/>
      <c r="T201" s="261"/>
      <c r="AT201" s="262" t="s">
        <v>210</v>
      </c>
      <c r="AU201" s="262" t="s">
        <v>85</v>
      </c>
      <c r="AV201" s="16" t="s">
        <v>165</v>
      </c>
      <c r="AW201" s="16" t="s">
        <v>38</v>
      </c>
      <c r="AX201" s="16" t="s">
        <v>76</v>
      </c>
      <c r="AY201" s="262" t="s">
        <v>152</v>
      </c>
    </row>
    <row r="202" spans="1:65" s="13" customFormat="1" ht="10.199999999999999">
      <c r="B202" s="207"/>
      <c r="C202" s="208"/>
      <c r="D202" s="188" t="s">
        <v>210</v>
      </c>
      <c r="E202" s="209" t="s">
        <v>31</v>
      </c>
      <c r="F202" s="210" t="s">
        <v>1271</v>
      </c>
      <c r="G202" s="208"/>
      <c r="H202" s="209" t="s">
        <v>31</v>
      </c>
      <c r="I202" s="211"/>
      <c r="J202" s="208"/>
      <c r="K202" s="208"/>
      <c r="L202" s="212"/>
      <c r="M202" s="213"/>
      <c r="N202" s="214"/>
      <c r="O202" s="214"/>
      <c r="P202" s="214"/>
      <c r="Q202" s="214"/>
      <c r="R202" s="214"/>
      <c r="S202" s="214"/>
      <c r="T202" s="215"/>
      <c r="AT202" s="216" t="s">
        <v>210</v>
      </c>
      <c r="AU202" s="216" t="s">
        <v>85</v>
      </c>
      <c r="AV202" s="13" t="s">
        <v>83</v>
      </c>
      <c r="AW202" s="13" t="s">
        <v>38</v>
      </c>
      <c r="AX202" s="13" t="s">
        <v>76</v>
      </c>
      <c r="AY202" s="216" t="s">
        <v>152</v>
      </c>
    </row>
    <row r="203" spans="1:65" s="14" customFormat="1" ht="10.199999999999999">
      <c r="B203" s="217"/>
      <c r="C203" s="218"/>
      <c r="D203" s="188" t="s">
        <v>210</v>
      </c>
      <c r="E203" s="219" t="s">
        <v>31</v>
      </c>
      <c r="F203" s="220" t="s">
        <v>1272</v>
      </c>
      <c r="G203" s="218"/>
      <c r="H203" s="221">
        <v>14.32</v>
      </c>
      <c r="I203" s="222"/>
      <c r="J203" s="218"/>
      <c r="K203" s="218"/>
      <c r="L203" s="223"/>
      <c r="M203" s="224"/>
      <c r="N203" s="225"/>
      <c r="O203" s="225"/>
      <c r="P203" s="225"/>
      <c r="Q203" s="225"/>
      <c r="R203" s="225"/>
      <c r="S203" s="225"/>
      <c r="T203" s="226"/>
      <c r="AT203" s="227" t="s">
        <v>210</v>
      </c>
      <c r="AU203" s="227" t="s">
        <v>85</v>
      </c>
      <c r="AV203" s="14" t="s">
        <v>85</v>
      </c>
      <c r="AW203" s="14" t="s">
        <v>38</v>
      </c>
      <c r="AX203" s="14" t="s">
        <v>76</v>
      </c>
      <c r="AY203" s="227" t="s">
        <v>152</v>
      </c>
    </row>
    <row r="204" spans="1:65" s="14" customFormat="1" ht="10.199999999999999">
      <c r="B204" s="217"/>
      <c r="C204" s="218"/>
      <c r="D204" s="188" t="s">
        <v>210</v>
      </c>
      <c r="E204" s="219" t="s">
        <v>31</v>
      </c>
      <c r="F204" s="220" t="s">
        <v>1273</v>
      </c>
      <c r="G204" s="218"/>
      <c r="H204" s="221">
        <v>-1</v>
      </c>
      <c r="I204" s="222"/>
      <c r="J204" s="218"/>
      <c r="K204" s="218"/>
      <c r="L204" s="223"/>
      <c r="M204" s="224"/>
      <c r="N204" s="225"/>
      <c r="O204" s="225"/>
      <c r="P204" s="225"/>
      <c r="Q204" s="225"/>
      <c r="R204" s="225"/>
      <c r="S204" s="225"/>
      <c r="T204" s="226"/>
      <c r="AT204" s="227" t="s">
        <v>210</v>
      </c>
      <c r="AU204" s="227" t="s">
        <v>85</v>
      </c>
      <c r="AV204" s="14" t="s">
        <v>85</v>
      </c>
      <c r="AW204" s="14" t="s">
        <v>38</v>
      </c>
      <c r="AX204" s="14" t="s">
        <v>76</v>
      </c>
      <c r="AY204" s="227" t="s">
        <v>152</v>
      </c>
    </row>
    <row r="205" spans="1:65" s="14" customFormat="1" ht="10.199999999999999">
      <c r="B205" s="217"/>
      <c r="C205" s="218"/>
      <c r="D205" s="188" t="s">
        <v>210</v>
      </c>
      <c r="E205" s="219" t="s">
        <v>31</v>
      </c>
      <c r="F205" s="220" t="s">
        <v>1274</v>
      </c>
      <c r="G205" s="218"/>
      <c r="H205" s="221">
        <v>-3.141</v>
      </c>
      <c r="I205" s="222"/>
      <c r="J205" s="218"/>
      <c r="K205" s="218"/>
      <c r="L205" s="223"/>
      <c r="M205" s="224"/>
      <c r="N205" s="225"/>
      <c r="O205" s="225"/>
      <c r="P205" s="225"/>
      <c r="Q205" s="225"/>
      <c r="R205" s="225"/>
      <c r="S205" s="225"/>
      <c r="T205" s="226"/>
      <c r="AT205" s="227" t="s">
        <v>210</v>
      </c>
      <c r="AU205" s="227" t="s">
        <v>85</v>
      </c>
      <c r="AV205" s="14" t="s">
        <v>85</v>
      </c>
      <c r="AW205" s="14" t="s">
        <v>38</v>
      </c>
      <c r="AX205" s="14" t="s">
        <v>76</v>
      </c>
      <c r="AY205" s="227" t="s">
        <v>152</v>
      </c>
    </row>
    <row r="206" spans="1:65" s="14" customFormat="1" ht="10.199999999999999">
      <c r="B206" s="217"/>
      <c r="C206" s="218"/>
      <c r="D206" s="188" t="s">
        <v>210</v>
      </c>
      <c r="E206" s="219" t="s">
        <v>31</v>
      </c>
      <c r="F206" s="220" t="s">
        <v>1275</v>
      </c>
      <c r="G206" s="218"/>
      <c r="H206" s="221">
        <v>-0.29899999999999999</v>
      </c>
      <c r="I206" s="222"/>
      <c r="J206" s="218"/>
      <c r="K206" s="218"/>
      <c r="L206" s="223"/>
      <c r="M206" s="224"/>
      <c r="N206" s="225"/>
      <c r="O206" s="225"/>
      <c r="P206" s="225"/>
      <c r="Q206" s="225"/>
      <c r="R206" s="225"/>
      <c r="S206" s="225"/>
      <c r="T206" s="226"/>
      <c r="AT206" s="227" t="s">
        <v>210</v>
      </c>
      <c r="AU206" s="227" t="s">
        <v>85</v>
      </c>
      <c r="AV206" s="14" t="s">
        <v>85</v>
      </c>
      <c r="AW206" s="14" t="s">
        <v>38</v>
      </c>
      <c r="AX206" s="14" t="s">
        <v>76</v>
      </c>
      <c r="AY206" s="227" t="s">
        <v>152</v>
      </c>
    </row>
    <row r="207" spans="1:65" s="14" customFormat="1" ht="10.199999999999999">
      <c r="B207" s="217"/>
      <c r="C207" s="218"/>
      <c r="D207" s="188" t="s">
        <v>210</v>
      </c>
      <c r="E207" s="219" t="s">
        <v>31</v>
      </c>
      <c r="F207" s="220" t="s">
        <v>1276</v>
      </c>
      <c r="G207" s="218"/>
      <c r="H207" s="221">
        <v>-1.522</v>
      </c>
      <c r="I207" s="222"/>
      <c r="J207" s="218"/>
      <c r="K207" s="218"/>
      <c r="L207" s="223"/>
      <c r="M207" s="224"/>
      <c r="N207" s="225"/>
      <c r="O207" s="225"/>
      <c r="P207" s="225"/>
      <c r="Q207" s="225"/>
      <c r="R207" s="225"/>
      <c r="S207" s="225"/>
      <c r="T207" s="226"/>
      <c r="AT207" s="227" t="s">
        <v>210</v>
      </c>
      <c r="AU207" s="227" t="s">
        <v>85</v>
      </c>
      <c r="AV207" s="14" t="s">
        <v>85</v>
      </c>
      <c r="AW207" s="14" t="s">
        <v>38</v>
      </c>
      <c r="AX207" s="14" t="s">
        <v>76</v>
      </c>
      <c r="AY207" s="227" t="s">
        <v>152</v>
      </c>
    </row>
    <row r="208" spans="1:65" s="16" customFormat="1" ht="10.199999999999999">
      <c r="B208" s="252"/>
      <c r="C208" s="253"/>
      <c r="D208" s="188" t="s">
        <v>210</v>
      </c>
      <c r="E208" s="254" t="s">
        <v>1206</v>
      </c>
      <c r="F208" s="255" t="s">
        <v>503</v>
      </c>
      <c r="G208" s="253"/>
      <c r="H208" s="256">
        <v>8.3580000000000005</v>
      </c>
      <c r="I208" s="257"/>
      <c r="J208" s="253"/>
      <c r="K208" s="253"/>
      <c r="L208" s="258"/>
      <c r="M208" s="259"/>
      <c r="N208" s="260"/>
      <c r="O208" s="260"/>
      <c r="P208" s="260"/>
      <c r="Q208" s="260"/>
      <c r="R208" s="260"/>
      <c r="S208" s="260"/>
      <c r="T208" s="261"/>
      <c r="AT208" s="262" t="s">
        <v>210</v>
      </c>
      <c r="AU208" s="262" t="s">
        <v>85</v>
      </c>
      <c r="AV208" s="16" t="s">
        <v>165</v>
      </c>
      <c r="AW208" s="16" t="s">
        <v>38</v>
      </c>
      <c r="AX208" s="16" t="s">
        <v>76</v>
      </c>
      <c r="AY208" s="262" t="s">
        <v>152</v>
      </c>
    </row>
    <row r="209" spans="1:65" s="13" customFormat="1" ht="10.199999999999999">
      <c r="B209" s="207"/>
      <c r="C209" s="208"/>
      <c r="D209" s="188" t="s">
        <v>210</v>
      </c>
      <c r="E209" s="209" t="s">
        <v>31</v>
      </c>
      <c r="F209" s="210" t="s">
        <v>1277</v>
      </c>
      <c r="G209" s="208"/>
      <c r="H209" s="209" t="s">
        <v>31</v>
      </c>
      <c r="I209" s="211"/>
      <c r="J209" s="208"/>
      <c r="K209" s="208"/>
      <c r="L209" s="212"/>
      <c r="M209" s="213"/>
      <c r="N209" s="214"/>
      <c r="O209" s="214"/>
      <c r="P209" s="214"/>
      <c r="Q209" s="214"/>
      <c r="R209" s="214"/>
      <c r="S209" s="214"/>
      <c r="T209" s="215"/>
      <c r="AT209" s="216" t="s">
        <v>210</v>
      </c>
      <c r="AU209" s="216" t="s">
        <v>85</v>
      </c>
      <c r="AV209" s="13" t="s">
        <v>83</v>
      </c>
      <c r="AW209" s="13" t="s">
        <v>38</v>
      </c>
      <c r="AX209" s="13" t="s">
        <v>76</v>
      </c>
      <c r="AY209" s="216" t="s">
        <v>152</v>
      </c>
    </row>
    <row r="210" spans="1:65" s="14" customFormat="1" ht="10.199999999999999">
      <c r="B210" s="217"/>
      <c r="C210" s="218"/>
      <c r="D210" s="188" t="s">
        <v>210</v>
      </c>
      <c r="E210" s="219" t="s">
        <v>31</v>
      </c>
      <c r="F210" s="220" t="s">
        <v>1278</v>
      </c>
      <c r="G210" s="218"/>
      <c r="H210" s="221">
        <v>120.342</v>
      </c>
      <c r="I210" s="222"/>
      <c r="J210" s="218"/>
      <c r="K210" s="218"/>
      <c r="L210" s="223"/>
      <c r="M210" s="224"/>
      <c r="N210" s="225"/>
      <c r="O210" s="225"/>
      <c r="P210" s="225"/>
      <c r="Q210" s="225"/>
      <c r="R210" s="225"/>
      <c r="S210" s="225"/>
      <c r="T210" s="226"/>
      <c r="AT210" s="227" t="s">
        <v>210</v>
      </c>
      <c r="AU210" s="227" t="s">
        <v>85</v>
      </c>
      <c r="AV210" s="14" t="s">
        <v>85</v>
      </c>
      <c r="AW210" s="14" t="s">
        <v>38</v>
      </c>
      <c r="AX210" s="14" t="s">
        <v>76</v>
      </c>
      <c r="AY210" s="227" t="s">
        <v>152</v>
      </c>
    </row>
    <row r="211" spans="1:65" s="14" customFormat="1" ht="10.199999999999999">
      <c r="B211" s="217"/>
      <c r="C211" s="218"/>
      <c r="D211" s="188" t="s">
        <v>210</v>
      </c>
      <c r="E211" s="219" t="s">
        <v>31</v>
      </c>
      <c r="F211" s="220" t="s">
        <v>1279</v>
      </c>
      <c r="G211" s="218"/>
      <c r="H211" s="221">
        <v>-11.353</v>
      </c>
      <c r="I211" s="222"/>
      <c r="J211" s="218"/>
      <c r="K211" s="218"/>
      <c r="L211" s="223"/>
      <c r="M211" s="224"/>
      <c r="N211" s="225"/>
      <c r="O211" s="225"/>
      <c r="P211" s="225"/>
      <c r="Q211" s="225"/>
      <c r="R211" s="225"/>
      <c r="S211" s="225"/>
      <c r="T211" s="226"/>
      <c r="AT211" s="227" t="s">
        <v>210</v>
      </c>
      <c r="AU211" s="227" t="s">
        <v>85</v>
      </c>
      <c r="AV211" s="14" t="s">
        <v>85</v>
      </c>
      <c r="AW211" s="14" t="s">
        <v>38</v>
      </c>
      <c r="AX211" s="14" t="s">
        <v>76</v>
      </c>
      <c r="AY211" s="227" t="s">
        <v>152</v>
      </c>
    </row>
    <row r="212" spans="1:65" s="14" customFormat="1" ht="10.199999999999999">
      <c r="B212" s="217"/>
      <c r="C212" s="218"/>
      <c r="D212" s="188" t="s">
        <v>210</v>
      </c>
      <c r="E212" s="219" t="s">
        <v>31</v>
      </c>
      <c r="F212" s="220" t="s">
        <v>1280</v>
      </c>
      <c r="G212" s="218"/>
      <c r="H212" s="221">
        <v>-45.468000000000004</v>
      </c>
      <c r="I212" s="222"/>
      <c r="J212" s="218"/>
      <c r="K212" s="218"/>
      <c r="L212" s="223"/>
      <c r="M212" s="224"/>
      <c r="N212" s="225"/>
      <c r="O212" s="225"/>
      <c r="P212" s="225"/>
      <c r="Q212" s="225"/>
      <c r="R212" s="225"/>
      <c r="S212" s="225"/>
      <c r="T212" s="226"/>
      <c r="AT212" s="227" t="s">
        <v>210</v>
      </c>
      <c r="AU212" s="227" t="s">
        <v>85</v>
      </c>
      <c r="AV212" s="14" t="s">
        <v>85</v>
      </c>
      <c r="AW212" s="14" t="s">
        <v>38</v>
      </c>
      <c r="AX212" s="14" t="s">
        <v>76</v>
      </c>
      <c r="AY212" s="227" t="s">
        <v>152</v>
      </c>
    </row>
    <row r="213" spans="1:65" s="14" customFormat="1" ht="10.199999999999999">
      <c r="B213" s="217"/>
      <c r="C213" s="218"/>
      <c r="D213" s="188" t="s">
        <v>210</v>
      </c>
      <c r="E213" s="219" t="s">
        <v>31</v>
      </c>
      <c r="F213" s="220" t="s">
        <v>1281</v>
      </c>
      <c r="G213" s="218"/>
      <c r="H213" s="221">
        <v>-1.079</v>
      </c>
      <c r="I213" s="222"/>
      <c r="J213" s="218"/>
      <c r="K213" s="218"/>
      <c r="L213" s="223"/>
      <c r="M213" s="224"/>
      <c r="N213" s="225"/>
      <c r="O213" s="225"/>
      <c r="P213" s="225"/>
      <c r="Q213" s="225"/>
      <c r="R213" s="225"/>
      <c r="S213" s="225"/>
      <c r="T213" s="226"/>
      <c r="AT213" s="227" t="s">
        <v>210</v>
      </c>
      <c r="AU213" s="227" t="s">
        <v>85</v>
      </c>
      <c r="AV213" s="14" t="s">
        <v>85</v>
      </c>
      <c r="AW213" s="14" t="s">
        <v>38</v>
      </c>
      <c r="AX213" s="14" t="s">
        <v>76</v>
      </c>
      <c r="AY213" s="227" t="s">
        <v>152</v>
      </c>
    </row>
    <row r="214" spans="1:65" s="16" customFormat="1" ht="10.199999999999999">
      <c r="B214" s="252"/>
      <c r="C214" s="253"/>
      <c r="D214" s="188" t="s">
        <v>210</v>
      </c>
      <c r="E214" s="254" t="s">
        <v>1209</v>
      </c>
      <c r="F214" s="255" t="s">
        <v>503</v>
      </c>
      <c r="G214" s="253"/>
      <c r="H214" s="256">
        <v>62.442</v>
      </c>
      <c r="I214" s="257"/>
      <c r="J214" s="253"/>
      <c r="K214" s="253"/>
      <c r="L214" s="258"/>
      <c r="M214" s="259"/>
      <c r="N214" s="260"/>
      <c r="O214" s="260"/>
      <c r="P214" s="260"/>
      <c r="Q214" s="260"/>
      <c r="R214" s="260"/>
      <c r="S214" s="260"/>
      <c r="T214" s="261"/>
      <c r="AT214" s="262" t="s">
        <v>210</v>
      </c>
      <c r="AU214" s="262" t="s">
        <v>85</v>
      </c>
      <c r="AV214" s="16" t="s">
        <v>165</v>
      </c>
      <c r="AW214" s="16" t="s">
        <v>38</v>
      </c>
      <c r="AX214" s="16" t="s">
        <v>76</v>
      </c>
      <c r="AY214" s="262" t="s">
        <v>152</v>
      </c>
    </row>
    <row r="215" spans="1:65" s="13" customFormat="1" ht="10.199999999999999">
      <c r="B215" s="207"/>
      <c r="C215" s="208"/>
      <c r="D215" s="188" t="s">
        <v>210</v>
      </c>
      <c r="E215" s="209" t="s">
        <v>31</v>
      </c>
      <c r="F215" s="210" t="s">
        <v>1282</v>
      </c>
      <c r="G215" s="208"/>
      <c r="H215" s="209" t="s">
        <v>31</v>
      </c>
      <c r="I215" s="211"/>
      <c r="J215" s="208"/>
      <c r="K215" s="208"/>
      <c r="L215" s="212"/>
      <c r="M215" s="213"/>
      <c r="N215" s="214"/>
      <c r="O215" s="214"/>
      <c r="P215" s="214"/>
      <c r="Q215" s="214"/>
      <c r="R215" s="214"/>
      <c r="S215" s="214"/>
      <c r="T215" s="215"/>
      <c r="AT215" s="216" t="s">
        <v>210</v>
      </c>
      <c r="AU215" s="216" t="s">
        <v>85</v>
      </c>
      <c r="AV215" s="13" t="s">
        <v>83</v>
      </c>
      <c r="AW215" s="13" t="s">
        <v>38</v>
      </c>
      <c r="AX215" s="13" t="s">
        <v>76</v>
      </c>
      <c r="AY215" s="216" t="s">
        <v>152</v>
      </c>
    </row>
    <row r="216" spans="1:65" s="14" customFormat="1" ht="10.199999999999999">
      <c r="B216" s="217"/>
      <c r="C216" s="218"/>
      <c r="D216" s="188" t="s">
        <v>210</v>
      </c>
      <c r="E216" s="219" t="s">
        <v>31</v>
      </c>
      <c r="F216" s="220" t="s">
        <v>1177</v>
      </c>
      <c r="G216" s="218"/>
      <c r="H216" s="221">
        <v>3.375</v>
      </c>
      <c r="I216" s="222"/>
      <c r="J216" s="218"/>
      <c r="K216" s="218"/>
      <c r="L216" s="223"/>
      <c r="M216" s="224"/>
      <c r="N216" s="225"/>
      <c r="O216" s="225"/>
      <c r="P216" s="225"/>
      <c r="Q216" s="225"/>
      <c r="R216" s="225"/>
      <c r="S216" s="225"/>
      <c r="T216" s="226"/>
      <c r="AT216" s="227" t="s">
        <v>210</v>
      </c>
      <c r="AU216" s="227" t="s">
        <v>85</v>
      </c>
      <c r="AV216" s="14" t="s">
        <v>85</v>
      </c>
      <c r="AW216" s="14" t="s">
        <v>38</v>
      </c>
      <c r="AX216" s="14" t="s">
        <v>76</v>
      </c>
      <c r="AY216" s="227" t="s">
        <v>152</v>
      </c>
    </row>
    <row r="217" spans="1:65" s="13" customFormat="1" ht="10.199999999999999">
      <c r="B217" s="207"/>
      <c r="C217" s="208"/>
      <c r="D217" s="188" t="s">
        <v>210</v>
      </c>
      <c r="E217" s="209" t="s">
        <v>31</v>
      </c>
      <c r="F217" s="210" t="s">
        <v>1283</v>
      </c>
      <c r="G217" s="208"/>
      <c r="H217" s="209" t="s">
        <v>31</v>
      </c>
      <c r="I217" s="211"/>
      <c r="J217" s="208"/>
      <c r="K217" s="208"/>
      <c r="L217" s="212"/>
      <c r="M217" s="213"/>
      <c r="N217" s="214"/>
      <c r="O217" s="214"/>
      <c r="P217" s="214"/>
      <c r="Q217" s="214"/>
      <c r="R217" s="214"/>
      <c r="S217" s="214"/>
      <c r="T217" s="215"/>
      <c r="AT217" s="216" t="s">
        <v>210</v>
      </c>
      <c r="AU217" s="216" t="s">
        <v>85</v>
      </c>
      <c r="AV217" s="13" t="s">
        <v>83</v>
      </c>
      <c r="AW217" s="13" t="s">
        <v>38</v>
      </c>
      <c r="AX217" s="13" t="s">
        <v>76</v>
      </c>
      <c r="AY217" s="216" t="s">
        <v>152</v>
      </c>
    </row>
    <row r="218" spans="1:65" s="14" customFormat="1" ht="10.199999999999999">
      <c r="B218" s="217"/>
      <c r="C218" s="218"/>
      <c r="D218" s="188" t="s">
        <v>210</v>
      </c>
      <c r="E218" s="219" t="s">
        <v>1211</v>
      </c>
      <c r="F218" s="220" t="s">
        <v>1284</v>
      </c>
      <c r="G218" s="218"/>
      <c r="H218" s="221">
        <v>2.415</v>
      </c>
      <c r="I218" s="222"/>
      <c r="J218" s="218"/>
      <c r="K218" s="218"/>
      <c r="L218" s="223"/>
      <c r="M218" s="224"/>
      <c r="N218" s="225"/>
      <c r="O218" s="225"/>
      <c r="P218" s="225"/>
      <c r="Q218" s="225"/>
      <c r="R218" s="225"/>
      <c r="S218" s="225"/>
      <c r="T218" s="226"/>
      <c r="AT218" s="227" t="s">
        <v>210</v>
      </c>
      <c r="AU218" s="227" t="s">
        <v>85</v>
      </c>
      <c r="AV218" s="14" t="s">
        <v>85</v>
      </c>
      <c r="AW218" s="14" t="s">
        <v>38</v>
      </c>
      <c r="AX218" s="14" t="s">
        <v>76</v>
      </c>
      <c r="AY218" s="227" t="s">
        <v>152</v>
      </c>
    </row>
    <row r="219" spans="1:65" s="15" customFormat="1" ht="10.199999999999999">
      <c r="B219" s="228"/>
      <c r="C219" s="229"/>
      <c r="D219" s="188" t="s">
        <v>210</v>
      </c>
      <c r="E219" s="230" t="s">
        <v>31</v>
      </c>
      <c r="F219" s="231" t="s">
        <v>223</v>
      </c>
      <c r="G219" s="229"/>
      <c r="H219" s="232">
        <v>92.464000000000013</v>
      </c>
      <c r="I219" s="233"/>
      <c r="J219" s="229"/>
      <c r="K219" s="229"/>
      <c r="L219" s="234"/>
      <c r="M219" s="235"/>
      <c r="N219" s="236"/>
      <c r="O219" s="236"/>
      <c r="P219" s="236"/>
      <c r="Q219" s="236"/>
      <c r="R219" s="236"/>
      <c r="S219" s="236"/>
      <c r="T219" s="237"/>
      <c r="AT219" s="238" t="s">
        <v>210</v>
      </c>
      <c r="AU219" s="238" t="s">
        <v>85</v>
      </c>
      <c r="AV219" s="15" t="s">
        <v>157</v>
      </c>
      <c r="AW219" s="15" t="s">
        <v>38</v>
      </c>
      <c r="AX219" s="15" t="s">
        <v>83</v>
      </c>
      <c r="AY219" s="238" t="s">
        <v>152</v>
      </c>
    </row>
    <row r="220" spans="1:65" s="2" customFormat="1" ht="16.5" customHeight="1">
      <c r="A220" s="38"/>
      <c r="B220" s="39"/>
      <c r="C220" s="239" t="s">
        <v>311</v>
      </c>
      <c r="D220" s="239" t="s">
        <v>224</v>
      </c>
      <c r="E220" s="240" t="s">
        <v>840</v>
      </c>
      <c r="F220" s="241" t="s">
        <v>841</v>
      </c>
      <c r="G220" s="242" t="s">
        <v>360</v>
      </c>
      <c r="H220" s="243">
        <v>156.63200000000001</v>
      </c>
      <c r="I220" s="244"/>
      <c r="J220" s="245">
        <f>ROUND(I220*H220,2)</f>
        <v>0</v>
      </c>
      <c r="K220" s="241" t="s">
        <v>31</v>
      </c>
      <c r="L220" s="246"/>
      <c r="M220" s="247" t="s">
        <v>31</v>
      </c>
      <c r="N220" s="248" t="s">
        <v>47</v>
      </c>
      <c r="O220" s="68"/>
      <c r="P220" s="184">
        <f>O220*H220</f>
        <v>0</v>
      </c>
      <c r="Q220" s="184">
        <v>0</v>
      </c>
      <c r="R220" s="184">
        <f>Q220*H220</f>
        <v>0</v>
      </c>
      <c r="S220" s="184">
        <v>0</v>
      </c>
      <c r="T220" s="185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186" t="s">
        <v>189</v>
      </c>
      <c r="AT220" s="186" t="s">
        <v>224</v>
      </c>
      <c r="AU220" s="186" t="s">
        <v>85</v>
      </c>
      <c r="AY220" s="20" t="s">
        <v>152</v>
      </c>
      <c r="BE220" s="187">
        <f>IF(N220="základní",J220,0)</f>
        <v>0</v>
      </c>
      <c r="BF220" s="187">
        <f>IF(N220="snížená",J220,0)</f>
        <v>0</v>
      </c>
      <c r="BG220" s="187">
        <f>IF(N220="zákl. přenesená",J220,0)</f>
        <v>0</v>
      </c>
      <c r="BH220" s="187">
        <f>IF(N220="sníž. přenesená",J220,0)</f>
        <v>0</v>
      </c>
      <c r="BI220" s="187">
        <f>IF(N220="nulová",J220,0)</f>
        <v>0</v>
      </c>
      <c r="BJ220" s="20" t="s">
        <v>83</v>
      </c>
      <c r="BK220" s="187">
        <f>ROUND(I220*H220,2)</f>
        <v>0</v>
      </c>
      <c r="BL220" s="20" t="s">
        <v>157</v>
      </c>
      <c r="BM220" s="186" t="s">
        <v>1285</v>
      </c>
    </row>
    <row r="221" spans="1:65" s="14" customFormat="1" ht="10.199999999999999">
      <c r="B221" s="217"/>
      <c r="C221" s="218"/>
      <c r="D221" s="188" t="s">
        <v>210</v>
      </c>
      <c r="E221" s="219" t="s">
        <v>31</v>
      </c>
      <c r="F221" s="220" t="s">
        <v>1286</v>
      </c>
      <c r="G221" s="218"/>
      <c r="H221" s="221">
        <v>78.316000000000003</v>
      </c>
      <c r="I221" s="222"/>
      <c r="J221" s="218"/>
      <c r="K221" s="218"/>
      <c r="L221" s="223"/>
      <c r="M221" s="224"/>
      <c r="N221" s="225"/>
      <c r="O221" s="225"/>
      <c r="P221" s="225"/>
      <c r="Q221" s="225"/>
      <c r="R221" s="225"/>
      <c r="S221" s="225"/>
      <c r="T221" s="226"/>
      <c r="AT221" s="227" t="s">
        <v>210</v>
      </c>
      <c r="AU221" s="227" t="s">
        <v>85</v>
      </c>
      <c r="AV221" s="14" t="s">
        <v>85</v>
      </c>
      <c r="AW221" s="14" t="s">
        <v>38</v>
      </c>
      <c r="AX221" s="14" t="s">
        <v>76</v>
      </c>
      <c r="AY221" s="227" t="s">
        <v>152</v>
      </c>
    </row>
    <row r="222" spans="1:65" s="14" customFormat="1" ht="10.199999999999999">
      <c r="B222" s="217"/>
      <c r="C222" s="218"/>
      <c r="D222" s="188" t="s">
        <v>210</v>
      </c>
      <c r="E222" s="219" t="s">
        <v>31</v>
      </c>
      <c r="F222" s="220" t="s">
        <v>1287</v>
      </c>
      <c r="G222" s="218"/>
      <c r="H222" s="221">
        <v>156.63200000000001</v>
      </c>
      <c r="I222" s="222"/>
      <c r="J222" s="218"/>
      <c r="K222" s="218"/>
      <c r="L222" s="223"/>
      <c r="M222" s="224"/>
      <c r="N222" s="225"/>
      <c r="O222" s="225"/>
      <c r="P222" s="225"/>
      <c r="Q222" s="225"/>
      <c r="R222" s="225"/>
      <c r="S222" s="225"/>
      <c r="T222" s="226"/>
      <c r="AT222" s="227" t="s">
        <v>210</v>
      </c>
      <c r="AU222" s="227" t="s">
        <v>85</v>
      </c>
      <c r="AV222" s="14" t="s">
        <v>85</v>
      </c>
      <c r="AW222" s="14" t="s">
        <v>38</v>
      </c>
      <c r="AX222" s="14" t="s">
        <v>83</v>
      </c>
      <c r="AY222" s="227" t="s">
        <v>152</v>
      </c>
    </row>
    <row r="223" spans="1:65" s="2" customFormat="1" ht="37.799999999999997" customHeight="1">
      <c r="A223" s="38"/>
      <c r="B223" s="39"/>
      <c r="C223" s="175" t="s">
        <v>318</v>
      </c>
      <c r="D223" s="175" t="s">
        <v>153</v>
      </c>
      <c r="E223" s="176" t="s">
        <v>844</v>
      </c>
      <c r="F223" s="177" t="s">
        <v>845</v>
      </c>
      <c r="G223" s="178" t="s">
        <v>650</v>
      </c>
      <c r="H223" s="179">
        <v>54.95</v>
      </c>
      <c r="I223" s="180"/>
      <c r="J223" s="181">
        <f>ROUND(I223*H223,2)</f>
        <v>0</v>
      </c>
      <c r="K223" s="177" t="s">
        <v>31</v>
      </c>
      <c r="L223" s="43"/>
      <c r="M223" s="182" t="s">
        <v>31</v>
      </c>
      <c r="N223" s="183" t="s">
        <v>47</v>
      </c>
      <c r="O223" s="68"/>
      <c r="P223" s="184">
        <f>O223*H223</f>
        <v>0</v>
      </c>
      <c r="Q223" s="184">
        <v>0</v>
      </c>
      <c r="R223" s="184">
        <f>Q223*H223</f>
        <v>0</v>
      </c>
      <c r="S223" s="184">
        <v>0</v>
      </c>
      <c r="T223" s="185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186" t="s">
        <v>157</v>
      </c>
      <c r="AT223" s="186" t="s">
        <v>153</v>
      </c>
      <c r="AU223" s="186" t="s">
        <v>85</v>
      </c>
      <c r="AY223" s="20" t="s">
        <v>152</v>
      </c>
      <c r="BE223" s="187">
        <f>IF(N223="základní",J223,0)</f>
        <v>0</v>
      </c>
      <c r="BF223" s="187">
        <f>IF(N223="snížená",J223,0)</f>
        <v>0</v>
      </c>
      <c r="BG223" s="187">
        <f>IF(N223="zákl. přenesená",J223,0)</f>
        <v>0</v>
      </c>
      <c r="BH223" s="187">
        <f>IF(N223="sníž. přenesená",J223,0)</f>
        <v>0</v>
      </c>
      <c r="BI223" s="187">
        <f>IF(N223="nulová",J223,0)</f>
        <v>0</v>
      </c>
      <c r="BJ223" s="20" t="s">
        <v>83</v>
      </c>
      <c r="BK223" s="187">
        <f>ROUND(I223*H223,2)</f>
        <v>0</v>
      </c>
      <c r="BL223" s="20" t="s">
        <v>157</v>
      </c>
      <c r="BM223" s="186" t="s">
        <v>1288</v>
      </c>
    </row>
    <row r="224" spans="1:65" s="13" customFormat="1" ht="10.199999999999999">
      <c r="B224" s="207"/>
      <c r="C224" s="208"/>
      <c r="D224" s="188" t="s">
        <v>210</v>
      </c>
      <c r="E224" s="209" t="s">
        <v>31</v>
      </c>
      <c r="F224" s="210" t="s">
        <v>1181</v>
      </c>
      <c r="G224" s="208"/>
      <c r="H224" s="209" t="s">
        <v>31</v>
      </c>
      <c r="I224" s="211"/>
      <c r="J224" s="208"/>
      <c r="K224" s="208"/>
      <c r="L224" s="212"/>
      <c r="M224" s="213"/>
      <c r="N224" s="214"/>
      <c r="O224" s="214"/>
      <c r="P224" s="214"/>
      <c r="Q224" s="214"/>
      <c r="R224" s="214"/>
      <c r="S224" s="214"/>
      <c r="T224" s="215"/>
      <c r="AT224" s="216" t="s">
        <v>210</v>
      </c>
      <c r="AU224" s="216" t="s">
        <v>85</v>
      </c>
      <c r="AV224" s="13" t="s">
        <v>83</v>
      </c>
      <c r="AW224" s="13" t="s">
        <v>38</v>
      </c>
      <c r="AX224" s="13" t="s">
        <v>76</v>
      </c>
      <c r="AY224" s="216" t="s">
        <v>152</v>
      </c>
    </row>
    <row r="225" spans="1:65" s="13" customFormat="1" ht="10.199999999999999">
      <c r="B225" s="207"/>
      <c r="C225" s="208"/>
      <c r="D225" s="188" t="s">
        <v>210</v>
      </c>
      <c r="E225" s="209" t="s">
        <v>31</v>
      </c>
      <c r="F225" s="210" t="s">
        <v>847</v>
      </c>
      <c r="G225" s="208"/>
      <c r="H225" s="209" t="s">
        <v>31</v>
      </c>
      <c r="I225" s="211"/>
      <c r="J225" s="208"/>
      <c r="K225" s="208"/>
      <c r="L225" s="212"/>
      <c r="M225" s="213"/>
      <c r="N225" s="214"/>
      <c r="O225" s="214"/>
      <c r="P225" s="214"/>
      <c r="Q225" s="214"/>
      <c r="R225" s="214"/>
      <c r="S225" s="214"/>
      <c r="T225" s="215"/>
      <c r="AT225" s="216" t="s">
        <v>210</v>
      </c>
      <c r="AU225" s="216" t="s">
        <v>85</v>
      </c>
      <c r="AV225" s="13" t="s">
        <v>83</v>
      </c>
      <c r="AW225" s="13" t="s">
        <v>38</v>
      </c>
      <c r="AX225" s="13" t="s">
        <v>76</v>
      </c>
      <c r="AY225" s="216" t="s">
        <v>152</v>
      </c>
    </row>
    <row r="226" spans="1:65" s="13" customFormat="1" ht="10.199999999999999">
      <c r="B226" s="207"/>
      <c r="C226" s="208"/>
      <c r="D226" s="188" t="s">
        <v>210</v>
      </c>
      <c r="E226" s="209" t="s">
        <v>31</v>
      </c>
      <c r="F226" s="210" t="s">
        <v>848</v>
      </c>
      <c r="G226" s="208"/>
      <c r="H226" s="209" t="s">
        <v>31</v>
      </c>
      <c r="I226" s="211"/>
      <c r="J226" s="208"/>
      <c r="K226" s="208"/>
      <c r="L226" s="212"/>
      <c r="M226" s="213"/>
      <c r="N226" s="214"/>
      <c r="O226" s="214"/>
      <c r="P226" s="214"/>
      <c r="Q226" s="214"/>
      <c r="R226" s="214"/>
      <c r="S226" s="214"/>
      <c r="T226" s="215"/>
      <c r="AT226" s="216" t="s">
        <v>210</v>
      </c>
      <c r="AU226" s="216" t="s">
        <v>85</v>
      </c>
      <c r="AV226" s="13" t="s">
        <v>83</v>
      </c>
      <c r="AW226" s="13" t="s">
        <v>38</v>
      </c>
      <c r="AX226" s="13" t="s">
        <v>76</v>
      </c>
      <c r="AY226" s="216" t="s">
        <v>152</v>
      </c>
    </row>
    <row r="227" spans="1:65" s="14" customFormat="1" ht="20.399999999999999">
      <c r="B227" s="217"/>
      <c r="C227" s="218"/>
      <c r="D227" s="188" t="s">
        <v>210</v>
      </c>
      <c r="E227" s="219" t="s">
        <v>1201</v>
      </c>
      <c r="F227" s="220" t="s">
        <v>1289</v>
      </c>
      <c r="G227" s="218"/>
      <c r="H227" s="221">
        <v>3.4000000000000002E-2</v>
      </c>
      <c r="I227" s="222"/>
      <c r="J227" s="218"/>
      <c r="K227" s="218"/>
      <c r="L227" s="223"/>
      <c r="M227" s="224"/>
      <c r="N227" s="225"/>
      <c r="O227" s="225"/>
      <c r="P227" s="225"/>
      <c r="Q227" s="225"/>
      <c r="R227" s="225"/>
      <c r="S227" s="225"/>
      <c r="T227" s="226"/>
      <c r="AT227" s="227" t="s">
        <v>210</v>
      </c>
      <c r="AU227" s="227" t="s">
        <v>85</v>
      </c>
      <c r="AV227" s="14" t="s">
        <v>85</v>
      </c>
      <c r="AW227" s="14" t="s">
        <v>38</v>
      </c>
      <c r="AX227" s="14" t="s">
        <v>76</v>
      </c>
      <c r="AY227" s="227" t="s">
        <v>152</v>
      </c>
    </row>
    <row r="228" spans="1:65" s="13" customFormat="1" ht="10.199999999999999">
      <c r="B228" s="207"/>
      <c r="C228" s="208"/>
      <c r="D228" s="188" t="s">
        <v>210</v>
      </c>
      <c r="E228" s="209" t="s">
        <v>31</v>
      </c>
      <c r="F228" s="210" t="s">
        <v>850</v>
      </c>
      <c r="G228" s="208"/>
      <c r="H228" s="209" t="s">
        <v>31</v>
      </c>
      <c r="I228" s="211"/>
      <c r="J228" s="208"/>
      <c r="K228" s="208"/>
      <c r="L228" s="212"/>
      <c r="M228" s="213"/>
      <c r="N228" s="214"/>
      <c r="O228" s="214"/>
      <c r="P228" s="214"/>
      <c r="Q228" s="214"/>
      <c r="R228" s="214"/>
      <c r="S228" s="214"/>
      <c r="T228" s="215"/>
      <c r="AT228" s="216" t="s">
        <v>210</v>
      </c>
      <c r="AU228" s="216" t="s">
        <v>85</v>
      </c>
      <c r="AV228" s="13" t="s">
        <v>83</v>
      </c>
      <c r="AW228" s="13" t="s">
        <v>38</v>
      </c>
      <c r="AX228" s="13" t="s">
        <v>76</v>
      </c>
      <c r="AY228" s="216" t="s">
        <v>152</v>
      </c>
    </row>
    <row r="229" spans="1:65" s="14" customFormat="1" ht="10.199999999999999">
      <c r="B229" s="217"/>
      <c r="C229" s="218"/>
      <c r="D229" s="188" t="s">
        <v>210</v>
      </c>
      <c r="E229" s="219" t="s">
        <v>31</v>
      </c>
      <c r="F229" s="220" t="s">
        <v>1290</v>
      </c>
      <c r="G229" s="218"/>
      <c r="H229" s="221">
        <v>6.3070000000000004</v>
      </c>
      <c r="I229" s="222"/>
      <c r="J229" s="218"/>
      <c r="K229" s="218"/>
      <c r="L229" s="223"/>
      <c r="M229" s="224"/>
      <c r="N229" s="225"/>
      <c r="O229" s="225"/>
      <c r="P229" s="225"/>
      <c r="Q229" s="225"/>
      <c r="R229" s="225"/>
      <c r="S229" s="225"/>
      <c r="T229" s="226"/>
      <c r="AT229" s="227" t="s">
        <v>210</v>
      </c>
      <c r="AU229" s="227" t="s">
        <v>85</v>
      </c>
      <c r="AV229" s="14" t="s">
        <v>85</v>
      </c>
      <c r="AW229" s="14" t="s">
        <v>38</v>
      </c>
      <c r="AX229" s="14" t="s">
        <v>76</v>
      </c>
      <c r="AY229" s="227" t="s">
        <v>152</v>
      </c>
    </row>
    <row r="230" spans="1:65" s="16" customFormat="1" ht="10.199999999999999">
      <c r="B230" s="252"/>
      <c r="C230" s="253"/>
      <c r="D230" s="188" t="s">
        <v>210</v>
      </c>
      <c r="E230" s="254" t="s">
        <v>671</v>
      </c>
      <c r="F230" s="255" t="s">
        <v>503</v>
      </c>
      <c r="G230" s="253"/>
      <c r="H230" s="256">
        <v>6.3410000000000002</v>
      </c>
      <c r="I230" s="257"/>
      <c r="J230" s="253"/>
      <c r="K230" s="253"/>
      <c r="L230" s="258"/>
      <c r="M230" s="259"/>
      <c r="N230" s="260"/>
      <c r="O230" s="260"/>
      <c r="P230" s="260"/>
      <c r="Q230" s="260"/>
      <c r="R230" s="260"/>
      <c r="S230" s="260"/>
      <c r="T230" s="261"/>
      <c r="AT230" s="262" t="s">
        <v>210</v>
      </c>
      <c r="AU230" s="262" t="s">
        <v>85</v>
      </c>
      <c r="AV230" s="16" t="s">
        <v>165</v>
      </c>
      <c r="AW230" s="16" t="s">
        <v>38</v>
      </c>
      <c r="AX230" s="16" t="s">
        <v>76</v>
      </c>
      <c r="AY230" s="262" t="s">
        <v>152</v>
      </c>
    </row>
    <row r="231" spans="1:65" s="13" customFormat="1" ht="10.199999999999999">
      <c r="B231" s="207"/>
      <c r="C231" s="208"/>
      <c r="D231" s="188" t="s">
        <v>210</v>
      </c>
      <c r="E231" s="209" t="s">
        <v>31</v>
      </c>
      <c r="F231" s="210" t="s">
        <v>1291</v>
      </c>
      <c r="G231" s="208"/>
      <c r="H231" s="209" t="s">
        <v>31</v>
      </c>
      <c r="I231" s="211"/>
      <c r="J231" s="208"/>
      <c r="K231" s="208"/>
      <c r="L231" s="212"/>
      <c r="M231" s="213"/>
      <c r="N231" s="214"/>
      <c r="O231" s="214"/>
      <c r="P231" s="214"/>
      <c r="Q231" s="214"/>
      <c r="R231" s="214"/>
      <c r="S231" s="214"/>
      <c r="T231" s="215"/>
      <c r="AT231" s="216" t="s">
        <v>210</v>
      </c>
      <c r="AU231" s="216" t="s">
        <v>85</v>
      </c>
      <c r="AV231" s="13" t="s">
        <v>83</v>
      </c>
      <c r="AW231" s="13" t="s">
        <v>38</v>
      </c>
      <c r="AX231" s="13" t="s">
        <v>76</v>
      </c>
      <c r="AY231" s="216" t="s">
        <v>152</v>
      </c>
    </row>
    <row r="232" spans="1:65" s="14" customFormat="1" ht="10.199999999999999">
      <c r="B232" s="217"/>
      <c r="C232" s="218"/>
      <c r="D232" s="188" t="s">
        <v>210</v>
      </c>
      <c r="E232" s="219" t="s">
        <v>31</v>
      </c>
      <c r="F232" s="220" t="s">
        <v>1292</v>
      </c>
      <c r="G232" s="218"/>
      <c r="H232" s="221">
        <v>46.546999999999997</v>
      </c>
      <c r="I232" s="222"/>
      <c r="J232" s="218"/>
      <c r="K232" s="218"/>
      <c r="L232" s="223"/>
      <c r="M232" s="224"/>
      <c r="N232" s="225"/>
      <c r="O232" s="225"/>
      <c r="P232" s="225"/>
      <c r="Q232" s="225"/>
      <c r="R232" s="225"/>
      <c r="S232" s="225"/>
      <c r="T232" s="226"/>
      <c r="AT232" s="227" t="s">
        <v>210</v>
      </c>
      <c r="AU232" s="227" t="s">
        <v>85</v>
      </c>
      <c r="AV232" s="14" t="s">
        <v>85</v>
      </c>
      <c r="AW232" s="14" t="s">
        <v>38</v>
      </c>
      <c r="AX232" s="14" t="s">
        <v>76</v>
      </c>
      <c r="AY232" s="227" t="s">
        <v>152</v>
      </c>
    </row>
    <row r="233" spans="1:65" s="14" customFormat="1" ht="10.199999999999999">
      <c r="B233" s="217"/>
      <c r="C233" s="218"/>
      <c r="D233" s="188" t="s">
        <v>210</v>
      </c>
      <c r="E233" s="219" t="s">
        <v>31</v>
      </c>
      <c r="F233" s="220" t="s">
        <v>1293</v>
      </c>
      <c r="G233" s="218"/>
      <c r="H233" s="221">
        <v>-1.079</v>
      </c>
      <c r="I233" s="222"/>
      <c r="J233" s="218"/>
      <c r="K233" s="218"/>
      <c r="L233" s="223"/>
      <c r="M233" s="224"/>
      <c r="N233" s="225"/>
      <c r="O233" s="225"/>
      <c r="P233" s="225"/>
      <c r="Q233" s="225"/>
      <c r="R233" s="225"/>
      <c r="S233" s="225"/>
      <c r="T233" s="226"/>
      <c r="AT233" s="227" t="s">
        <v>210</v>
      </c>
      <c r="AU233" s="227" t="s">
        <v>85</v>
      </c>
      <c r="AV233" s="14" t="s">
        <v>85</v>
      </c>
      <c r="AW233" s="14" t="s">
        <v>38</v>
      </c>
      <c r="AX233" s="14" t="s">
        <v>76</v>
      </c>
      <c r="AY233" s="227" t="s">
        <v>152</v>
      </c>
    </row>
    <row r="234" spans="1:65" s="16" customFormat="1" ht="10.199999999999999">
      <c r="B234" s="252"/>
      <c r="C234" s="253"/>
      <c r="D234" s="188" t="s">
        <v>210</v>
      </c>
      <c r="E234" s="254" t="s">
        <v>1192</v>
      </c>
      <c r="F234" s="255" t="s">
        <v>503</v>
      </c>
      <c r="G234" s="253"/>
      <c r="H234" s="256">
        <v>45.467999999999996</v>
      </c>
      <c r="I234" s="257"/>
      <c r="J234" s="253"/>
      <c r="K234" s="253"/>
      <c r="L234" s="258"/>
      <c r="M234" s="259"/>
      <c r="N234" s="260"/>
      <c r="O234" s="260"/>
      <c r="P234" s="260"/>
      <c r="Q234" s="260"/>
      <c r="R234" s="260"/>
      <c r="S234" s="260"/>
      <c r="T234" s="261"/>
      <c r="AT234" s="262" t="s">
        <v>210</v>
      </c>
      <c r="AU234" s="262" t="s">
        <v>85</v>
      </c>
      <c r="AV234" s="16" t="s">
        <v>165</v>
      </c>
      <c r="AW234" s="16" t="s">
        <v>38</v>
      </c>
      <c r="AX234" s="16" t="s">
        <v>76</v>
      </c>
      <c r="AY234" s="262" t="s">
        <v>152</v>
      </c>
    </row>
    <row r="235" spans="1:65" s="13" customFormat="1" ht="10.199999999999999">
      <c r="B235" s="207"/>
      <c r="C235" s="208"/>
      <c r="D235" s="188" t="s">
        <v>210</v>
      </c>
      <c r="E235" s="209" t="s">
        <v>31</v>
      </c>
      <c r="F235" s="210" t="s">
        <v>1294</v>
      </c>
      <c r="G235" s="208"/>
      <c r="H235" s="209" t="s">
        <v>31</v>
      </c>
      <c r="I235" s="211"/>
      <c r="J235" s="208"/>
      <c r="K235" s="208"/>
      <c r="L235" s="212"/>
      <c r="M235" s="213"/>
      <c r="N235" s="214"/>
      <c r="O235" s="214"/>
      <c r="P235" s="214"/>
      <c r="Q235" s="214"/>
      <c r="R235" s="214"/>
      <c r="S235" s="214"/>
      <c r="T235" s="215"/>
      <c r="AT235" s="216" t="s">
        <v>210</v>
      </c>
      <c r="AU235" s="216" t="s">
        <v>85</v>
      </c>
      <c r="AV235" s="13" t="s">
        <v>83</v>
      </c>
      <c r="AW235" s="13" t="s">
        <v>38</v>
      </c>
      <c r="AX235" s="13" t="s">
        <v>76</v>
      </c>
      <c r="AY235" s="216" t="s">
        <v>152</v>
      </c>
    </row>
    <row r="236" spans="1:65" s="14" customFormat="1" ht="10.199999999999999">
      <c r="B236" s="217"/>
      <c r="C236" s="218"/>
      <c r="D236" s="188" t="s">
        <v>210</v>
      </c>
      <c r="E236" s="219" t="s">
        <v>31</v>
      </c>
      <c r="F236" s="220" t="s">
        <v>1295</v>
      </c>
      <c r="G236" s="218"/>
      <c r="H236" s="221">
        <v>3.44</v>
      </c>
      <c r="I236" s="222"/>
      <c r="J236" s="218"/>
      <c r="K236" s="218"/>
      <c r="L236" s="223"/>
      <c r="M236" s="224"/>
      <c r="N236" s="225"/>
      <c r="O236" s="225"/>
      <c r="P236" s="225"/>
      <c r="Q236" s="225"/>
      <c r="R236" s="225"/>
      <c r="S236" s="225"/>
      <c r="T236" s="226"/>
      <c r="AT236" s="227" t="s">
        <v>210</v>
      </c>
      <c r="AU236" s="227" t="s">
        <v>85</v>
      </c>
      <c r="AV236" s="14" t="s">
        <v>85</v>
      </c>
      <c r="AW236" s="14" t="s">
        <v>38</v>
      </c>
      <c r="AX236" s="14" t="s">
        <v>76</v>
      </c>
      <c r="AY236" s="227" t="s">
        <v>152</v>
      </c>
    </row>
    <row r="237" spans="1:65" s="14" customFormat="1" ht="10.199999999999999">
      <c r="B237" s="217"/>
      <c r="C237" s="218"/>
      <c r="D237" s="188" t="s">
        <v>210</v>
      </c>
      <c r="E237" s="219" t="s">
        <v>31</v>
      </c>
      <c r="F237" s="220" t="s">
        <v>1296</v>
      </c>
      <c r="G237" s="218"/>
      <c r="H237" s="221">
        <v>-0.29899999999999999</v>
      </c>
      <c r="I237" s="222"/>
      <c r="J237" s="218"/>
      <c r="K237" s="218"/>
      <c r="L237" s="223"/>
      <c r="M237" s="224"/>
      <c r="N237" s="225"/>
      <c r="O237" s="225"/>
      <c r="P237" s="225"/>
      <c r="Q237" s="225"/>
      <c r="R237" s="225"/>
      <c r="S237" s="225"/>
      <c r="T237" s="226"/>
      <c r="AT237" s="227" t="s">
        <v>210</v>
      </c>
      <c r="AU237" s="227" t="s">
        <v>85</v>
      </c>
      <c r="AV237" s="14" t="s">
        <v>85</v>
      </c>
      <c r="AW237" s="14" t="s">
        <v>38</v>
      </c>
      <c r="AX237" s="14" t="s">
        <v>76</v>
      </c>
      <c r="AY237" s="227" t="s">
        <v>152</v>
      </c>
    </row>
    <row r="238" spans="1:65" s="16" customFormat="1" ht="10.199999999999999">
      <c r="B238" s="252"/>
      <c r="C238" s="253"/>
      <c r="D238" s="188" t="s">
        <v>210</v>
      </c>
      <c r="E238" s="254" t="s">
        <v>1189</v>
      </c>
      <c r="F238" s="255" t="s">
        <v>503</v>
      </c>
      <c r="G238" s="253"/>
      <c r="H238" s="256">
        <v>3.141</v>
      </c>
      <c r="I238" s="257"/>
      <c r="J238" s="253"/>
      <c r="K238" s="253"/>
      <c r="L238" s="258"/>
      <c r="M238" s="259"/>
      <c r="N238" s="260"/>
      <c r="O238" s="260"/>
      <c r="P238" s="260"/>
      <c r="Q238" s="260"/>
      <c r="R238" s="260"/>
      <c r="S238" s="260"/>
      <c r="T238" s="261"/>
      <c r="AT238" s="262" t="s">
        <v>210</v>
      </c>
      <c r="AU238" s="262" t="s">
        <v>85</v>
      </c>
      <c r="AV238" s="16" t="s">
        <v>165</v>
      </c>
      <c r="AW238" s="16" t="s">
        <v>38</v>
      </c>
      <c r="AX238" s="16" t="s">
        <v>76</v>
      </c>
      <c r="AY238" s="262" t="s">
        <v>152</v>
      </c>
    </row>
    <row r="239" spans="1:65" s="15" customFormat="1" ht="10.199999999999999">
      <c r="B239" s="228"/>
      <c r="C239" s="229"/>
      <c r="D239" s="188" t="s">
        <v>210</v>
      </c>
      <c r="E239" s="230" t="s">
        <v>675</v>
      </c>
      <c r="F239" s="231" t="s">
        <v>223</v>
      </c>
      <c r="G239" s="229"/>
      <c r="H239" s="232">
        <v>54.949999999999996</v>
      </c>
      <c r="I239" s="233"/>
      <c r="J239" s="229"/>
      <c r="K239" s="229"/>
      <c r="L239" s="234"/>
      <c r="M239" s="235"/>
      <c r="N239" s="236"/>
      <c r="O239" s="236"/>
      <c r="P239" s="236"/>
      <c r="Q239" s="236"/>
      <c r="R239" s="236"/>
      <c r="S239" s="236"/>
      <c r="T239" s="237"/>
      <c r="AT239" s="238" t="s">
        <v>210</v>
      </c>
      <c r="AU239" s="238" t="s">
        <v>85</v>
      </c>
      <c r="AV239" s="15" t="s">
        <v>157</v>
      </c>
      <c r="AW239" s="15" t="s">
        <v>38</v>
      </c>
      <c r="AX239" s="15" t="s">
        <v>83</v>
      </c>
      <c r="AY239" s="238" t="s">
        <v>152</v>
      </c>
    </row>
    <row r="240" spans="1:65" s="2" customFormat="1" ht="16.5" customHeight="1">
      <c r="A240" s="38"/>
      <c r="B240" s="39"/>
      <c r="C240" s="239" t="s">
        <v>325</v>
      </c>
      <c r="D240" s="239" t="s">
        <v>224</v>
      </c>
      <c r="E240" s="240" t="s">
        <v>855</v>
      </c>
      <c r="F240" s="241" t="s">
        <v>856</v>
      </c>
      <c r="G240" s="242" t="s">
        <v>360</v>
      </c>
      <c r="H240" s="243">
        <v>109.9</v>
      </c>
      <c r="I240" s="244"/>
      <c r="J240" s="245">
        <f>ROUND(I240*H240,2)</f>
        <v>0</v>
      </c>
      <c r="K240" s="241" t="s">
        <v>31</v>
      </c>
      <c r="L240" s="246"/>
      <c r="M240" s="247" t="s">
        <v>31</v>
      </c>
      <c r="N240" s="248" t="s">
        <v>47</v>
      </c>
      <c r="O240" s="68"/>
      <c r="P240" s="184">
        <f>O240*H240</f>
        <v>0</v>
      </c>
      <c r="Q240" s="184">
        <v>0</v>
      </c>
      <c r="R240" s="184">
        <f>Q240*H240</f>
        <v>0</v>
      </c>
      <c r="S240" s="184">
        <v>0</v>
      </c>
      <c r="T240" s="185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186" t="s">
        <v>189</v>
      </c>
      <c r="AT240" s="186" t="s">
        <v>224</v>
      </c>
      <c r="AU240" s="186" t="s">
        <v>85</v>
      </c>
      <c r="AY240" s="20" t="s">
        <v>152</v>
      </c>
      <c r="BE240" s="187">
        <f>IF(N240="základní",J240,0)</f>
        <v>0</v>
      </c>
      <c r="BF240" s="187">
        <f>IF(N240="snížená",J240,0)</f>
        <v>0</v>
      </c>
      <c r="BG240" s="187">
        <f>IF(N240="zákl. přenesená",J240,0)</f>
        <v>0</v>
      </c>
      <c r="BH240" s="187">
        <f>IF(N240="sníž. přenesená",J240,0)</f>
        <v>0</v>
      </c>
      <c r="BI240" s="187">
        <f>IF(N240="nulová",J240,0)</f>
        <v>0</v>
      </c>
      <c r="BJ240" s="20" t="s">
        <v>83</v>
      </c>
      <c r="BK240" s="187">
        <f>ROUND(I240*H240,2)</f>
        <v>0</v>
      </c>
      <c r="BL240" s="20" t="s">
        <v>157</v>
      </c>
      <c r="BM240" s="186" t="s">
        <v>1297</v>
      </c>
    </row>
    <row r="241" spans="1:65" s="14" customFormat="1" ht="10.199999999999999">
      <c r="B241" s="217"/>
      <c r="C241" s="218"/>
      <c r="D241" s="188" t="s">
        <v>210</v>
      </c>
      <c r="E241" s="219" t="s">
        <v>31</v>
      </c>
      <c r="F241" s="220" t="s">
        <v>675</v>
      </c>
      <c r="G241" s="218"/>
      <c r="H241" s="221">
        <v>54.95</v>
      </c>
      <c r="I241" s="222"/>
      <c r="J241" s="218"/>
      <c r="K241" s="218"/>
      <c r="L241" s="223"/>
      <c r="M241" s="224"/>
      <c r="N241" s="225"/>
      <c r="O241" s="225"/>
      <c r="P241" s="225"/>
      <c r="Q241" s="225"/>
      <c r="R241" s="225"/>
      <c r="S241" s="225"/>
      <c r="T241" s="226"/>
      <c r="AT241" s="227" t="s">
        <v>210</v>
      </c>
      <c r="AU241" s="227" t="s">
        <v>85</v>
      </c>
      <c r="AV241" s="14" t="s">
        <v>85</v>
      </c>
      <c r="AW241" s="14" t="s">
        <v>38</v>
      </c>
      <c r="AX241" s="14" t="s">
        <v>76</v>
      </c>
      <c r="AY241" s="227" t="s">
        <v>152</v>
      </c>
    </row>
    <row r="242" spans="1:65" s="14" customFormat="1" ht="10.199999999999999">
      <c r="B242" s="217"/>
      <c r="C242" s="218"/>
      <c r="D242" s="188" t="s">
        <v>210</v>
      </c>
      <c r="E242" s="219" t="s">
        <v>31</v>
      </c>
      <c r="F242" s="220" t="s">
        <v>1298</v>
      </c>
      <c r="G242" s="218"/>
      <c r="H242" s="221">
        <v>109.9</v>
      </c>
      <c r="I242" s="222"/>
      <c r="J242" s="218"/>
      <c r="K242" s="218"/>
      <c r="L242" s="223"/>
      <c r="M242" s="224"/>
      <c r="N242" s="225"/>
      <c r="O242" s="225"/>
      <c r="P242" s="225"/>
      <c r="Q242" s="225"/>
      <c r="R242" s="225"/>
      <c r="S242" s="225"/>
      <c r="T242" s="226"/>
      <c r="AT242" s="227" t="s">
        <v>210</v>
      </c>
      <c r="AU242" s="227" t="s">
        <v>85</v>
      </c>
      <c r="AV242" s="14" t="s">
        <v>85</v>
      </c>
      <c r="AW242" s="14" t="s">
        <v>38</v>
      </c>
      <c r="AX242" s="14" t="s">
        <v>83</v>
      </c>
      <c r="AY242" s="227" t="s">
        <v>152</v>
      </c>
    </row>
    <row r="243" spans="1:65" s="2" customFormat="1" ht="24.15" customHeight="1">
      <c r="A243" s="38"/>
      <c r="B243" s="39"/>
      <c r="C243" s="175" t="s">
        <v>7</v>
      </c>
      <c r="D243" s="175" t="s">
        <v>153</v>
      </c>
      <c r="E243" s="176" t="s">
        <v>1299</v>
      </c>
      <c r="F243" s="177" t="s">
        <v>1300</v>
      </c>
      <c r="G243" s="178" t="s">
        <v>650</v>
      </c>
      <c r="H243" s="179">
        <v>1.7789999999999999</v>
      </c>
      <c r="I243" s="180"/>
      <c r="J243" s="181">
        <f>ROUND(I243*H243,2)</f>
        <v>0</v>
      </c>
      <c r="K243" s="177" t="s">
        <v>31</v>
      </c>
      <c r="L243" s="43"/>
      <c r="M243" s="182" t="s">
        <v>31</v>
      </c>
      <c r="N243" s="183" t="s">
        <v>47</v>
      </c>
      <c r="O243" s="68"/>
      <c r="P243" s="184">
        <f>O243*H243</f>
        <v>0</v>
      </c>
      <c r="Q243" s="184">
        <v>0</v>
      </c>
      <c r="R243" s="184">
        <f>Q243*H243</f>
        <v>0</v>
      </c>
      <c r="S243" s="184">
        <v>0</v>
      </c>
      <c r="T243" s="185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186" t="s">
        <v>157</v>
      </c>
      <c r="AT243" s="186" t="s">
        <v>153</v>
      </c>
      <c r="AU243" s="186" t="s">
        <v>85</v>
      </c>
      <c r="AY243" s="20" t="s">
        <v>152</v>
      </c>
      <c r="BE243" s="187">
        <f>IF(N243="základní",J243,0)</f>
        <v>0</v>
      </c>
      <c r="BF243" s="187">
        <f>IF(N243="snížená",J243,0)</f>
        <v>0</v>
      </c>
      <c r="BG243" s="187">
        <f>IF(N243="zákl. přenesená",J243,0)</f>
        <v>0</v>
      </c>
      <c r="BH243" s="187">
        <f>IF(N243="sníž. přenesená",J243,0)</f>
        <v>0</v>
      </c>
      <c r="BI243" s="187">
        <f>IF(N243="nulová",J243,0)</f>
        <v>0</v>
      </c>
      <c r="BJ243" s="20" t="s">
        <v>83</v>
      </c>
      <c r="BK243" s="187">
        <f>ROUND(I243*H243,2)</f>
        <v>0</v>
      </c>
      <c r="BL243" s="20" t="s">
        <v>157</v>
      </c>
      <c r="BM243" s="186" t="s">
        <v>1301</v>
      </c>
    </row>
    <row r="244" spans="1:65" s="13" customFormat="1" ht="10.199999999999999">
      <c r="B244" s="207"/>
      <c r="C244" s="208"/>
      <c r="D244" s="188" t="s">
        <v>210</v>
      </c>
      <c r="E244" s="209" t="s">
        <v>31</v>
      </c>
      <c r="F244" s="210" t="s">
        <v>1302</v>
      </c>
      <c r="G244" s="208"/>
      <c r="H244" s="209" t="s">
        <v>31</v>
      </c>
      <c r="I244" s="211"/>
      <c r="J244" s="208"/>
      <c r="K244" s="208"/>
      <c r="L244" s="212"/>
      <c r="M244" s="213"/>
      <c r="N244" s="214"/>
      <c r="O244" s="214"/>
      <c r="P244" s="214"/>
      <c r="Q244" s="214"/>
      <c r="R244" s="214"/>
      <c r="S244" s="214"/>
      <c r="T244" s="215"/>
      <c r="AT244" s="216" t="s">
        <v>210</v>
      </c>
      <c r="AU244" s="216" t="s">
        <v>85</v>
      </c>
      <c r="AV244" s="13" t="s">
        <v>83</v>
      </c>
      <c r="AW244" s="13" t="s">
        <v>38</v>
      </c>
      <c r="AX244" s="13" t="s">
        <v>76</v>
      </c>
      <c r="AY244" s="216" t="s">
        <v>152</v>
      </c>
    </row>
    <row r="245" spans="1:65" s="14" customFormat="1" ht="10.199999999999999">
      <c r="B245" s="217"/>
      <c r="C245" s="218"/>
      <c r="D245" s="188" t="s">
        <v>210</v>
      </c>
      <c r="E245" s="219" t="s">
        <v>31</v>
      </c>
      <c r="F245" s="220" t="s">
        <v>1303</v>
      </c>
      <c r="G245" s="218"/>
      <c r="H245" s="221">
        <v>1.7789999999999999</v>
      </c>
      <c r="I245" s="222"/>
      <c r="J245" s="218"/>
      <c r="K245" s="218"/>
      <c r="L245" s="223"/>
      <c r="M245" s="224"/>
      <c r="N245" s="225"/>
      <c r="O245" s="225"/>
      <c r="P245" s="225"/>
      <c r="Q245" s="225"/>
      <c r="R245" s="225"/>
      <c r="S245" s="225"/>
      <c r="T245" s="226"/>
      <c r="AT245" s="227" t="s">
        <v>210</v>
      </c>
      <c r="AU245" s="227" t="s">
        <v>85</v>
      </c>
      <c r="AV245" s="14" t="s">
        <v>85</v>
      </c>
      <c r="AW245" s="14" t="s">
        <v>38</v>
      </c>
      <c r="AX245" s="14" t="s">
        <v>76</v>
      </c>
      <c r="AY245" s="227" t="s">
        <v>152</v>
      </c>
    </row>
    <row r="246" spans="1:65" s="15" customFormat="1" ht="10.199999999999999">
      <c r="B246" s="228"/>
      <c r="C246" s="229"/>
      <c r="D246" s="188" t="s">
        <v>210</v>
      </c>
      <c r="E246" s="230" t="s">
        <v>31</v>
      </c>
      <c r="F246" s="231" t="s">
        <v>223</v>
      </c>
      <c r="G246" s="229"/>
      <c r="H246" s="232">
        <v>1.7789999999999999</v>
      </c>
      <c r="I246" s="233"/>
      <c r="J246" s="229"/>
      <c r="K246" s="229"/>
      <c r="L246" s="234"/>
      <c r="M246" s="235"/>
      <c r="N246" s="236"/>
      <c r="O246" s="236"/>
      <c r="P246" s="236"/>
      <c r="Q246" s="236"/>
      <c r="R246" s="236"/>
      <c r="S246" s="236"/>
      <c r="T246" s="237"/>
      <c r="AT246" s="238" t="s">
        <v>210</v>
      </c>
      <c r="AU246" s="238" t="s">
        <v>85</v>
      </c>
      <c r="AV246" s="15" t="s">
        <v>157</v>
      </c>
      <c r="AW246" s="15" t="s">
        <v>38</v>
      </c>
      <c r="AX246" s="15" t="s">
        <v>83</v>
      </c>
      <c r="AY246" s="238" t="s">
        <v>152</v>
      </c>
    </row>
    <row r="247" spans="1:65" s="11" customFormat="1" ht="22.8" customHeight="1">
      <c r="B247" s="161"/>
      <c r="C247" s="162"/>
      <c r="D247" s="163" t="s">
        <v>75</v>
      </c>
      <c r="E247" s="205" t="s">
        <v>85</v>
      </c>
      <c r="F247" s="205" t="s">
        <v>859</v>
      </c>
      <c r="G247" s="162"/>
      <c r="H247" s="162"/>
      <c r="I247" s="165"/>
      <c r="J247" s="206">
        <f>BK247</f>
        <v>0</v>
      </c>
      <c r="K247" s="162"/>
      <c r="L247" s="167"/>
      <c r="M247" s="168"/>
      <c r="N247" s="169"/>
      <c r="O247" s="169"/>
      <c r="P247" s="170">
        <f>SUM(P248:P249)</f>
        <v>0</v>
      </c>
      <c r="Q247" s="169"/>
      <c r="R247" s="170">
        <f>SUM(R248:R249)</f>
        <v>27.700697700000003</v>
      </c>
      <c r="S247" s="169"/>
      <c r="T247" s="171">
        <f>SUM(T248:T249)</f>
        <v>0</v>
      </c>
      <c r="AR247" s="172" t="s">
        <v>83</v>
      </c>
      <c r="AT247" s="173" t="s">
        <v>75</v>
      </c>
      <c r="AU247" s="173" t="s">
        <v>83</v>
      </c>
      <c r="AY247" s="172" t="s">
        <v>152</v>
      </c>
      <c r="BK247" s="174">
        <f>SUM(BK248:BK249)</f>
        <v>0</v>
      </c>
    </row>
    <row r="248" spans="1:65" s="2" customFormat="1" ht="33" customHeight="1">
      <c r="A248" s="38"/>
      <c r="B248" s="39"/>
      <c r="C248" s="175" t="s">
        <v>334</v>
      </c>
      <c r="D248" s="175" t="s">
        <v>153</v>
      </c>
      <c r="E248" s="176" t="s">
        <v>860</v>
      </c>
      <c r="F248" s="177" t="s">
        <v>861</v>
      </c>
      <c r="G248" s="178" t="s">
        <v>207</v>
      </c>
      <c r="H248" s="179">
        <v>135.33000000000001</v>
      </c>
      <c r="I248" s="180"/>
      <c r="J248" s="181">
        <f>ROUND(I248*H248,2)</f>
        <v>0</v>
      </c>
      <c r="K248" s="177" t="s">
        <v>31</v>
      </c>
      <c r="L248" s="43"/>
      <c r="M248" s="182" t="s">
        <v>31</v>
      </c>
      <c r="N248" s="183" t="s">
        <v>47</v>
      </c>
      <c r="O248" s="68"/>
      <c r="P248" s="184">
        <f>O248*H248</f>
        <v>0</v>
      </c>
      <c r="Q248" s="184">
        <v>0.20469000000000001</v>
      </c>
      <c r="R248" s="184">
        <f>Q248*H248</f>
        <v>27.700697700000003</v>
      </c>
      <c r="S248" s="184">
        <v>0</v>
      </c>
      <c r="T248" s="185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186" t="s">
        <v>157</v>
      </c>
      <c r="AT248" s="186" t="s">
        <v>153</v>
      </c>
      <c r="AU248" s="186" t="s">
        <v>85</v>
      </c>
      <c r="AY248" s="20" t="s">
        <v>152</v>
      </c>
      <c r="BE248" s="187">
        <f>IF(N248="základní",J248,0)</f>
        <v>0</v>
      </c>
      <c r="BF248" s="187">
        <f>IF(N248="snížená",J248,0)</f>
        <v>0</v>
      </c>
      <c r="BG248" s="187">
        <f>IF(N248="zákl. přenesená",J248,0)</f>
        <v>0</v>
      </c>
      <c r="BH248" s="187">
        <f>IF(N248="sníž. přenesená",J248,0)</f>
        <v>0</v>
      </c>
      <c r="BI248" s="187">
        <f>IF(N248="nulová",J248,0)</f>
        <v>0</v>
      </c>
      <c r="BJ248" s="20" t="s">
        <v>83</v>
      </c>
      <c r="BK248" s="187">
        <f>ROUND(I248*H248,2)</f>
        <v>0</v>
      </c>
      <c r="BL248" s="20" t="s">
        <v>157</v>
      </c>
      <c r="BM248" s="186" t="s">
        <v>1304</v>
      </c>
    </row>
    <row r="249" spans="1:65" s="14" customFormat="1" ht="10.199999999999999">
      <c r="B249" s="217"/>
      <c r="C249" s="218"/>
      <c r="D249" s="188" t="s">
        <v>210</v>
      </c>
      <c r="E249" s="219" t="s">
        <v>31</v>
      </c>
      <c r="F249" s="220" t="s">
        <v>1305</v>
      </c>
      <c r="G249" s="218"/>
      <c r="H249" s="221">
        <v>135.33000000000001</v>
      </c>
      <c r="I249" s="222"/>
      <c r="J249" s="218"/>
      <c r="K249" s="218"/>
      <c r="L249" s="223"/>
      <c r="M249" s="224"/>
      <c r="N249" s="225"/>
      <c r="O249" s="225"/>
      <c r="P249" s="225"/>
      <c r="Q249" s="225"/>
      <c r="R249" s="225"/>
      <c r="S249" s="225"/>
      <c r="T249" s="226"/>
      <c r="AT249" s="227" t="s">
        <v>210</v>
      </c>
      <c r="AU249" s="227" t="s">
        <v>85</v>
      </c>
      <c r="AV249" s="14" t="s">
        <v>85</v>
      </c>
      <c r="AW249" s="14" t="s">
        <v>38</v>
      </c>
      <c r="AX249" s="14" t="s">
        <v>83</v>
      </c>
      <c r="AY249" s="227" t="s">
        <v>152</v>
      </c>
    </row>
    <row r="250" spans="1:65" s="11" customFormat="1" ht="22.8" customHeight="1">
      <c r="B250" s="161"/>
      <c r="C250" s="162"/>
      <c r="D250" s="163" t="s">
        <v>75</v>
      </c>
      <c r="E250" s="205" t="s">
        <v>165</v>
      </c>
      <c r="F250" s="205" t="s">
        <v>864</v>
      </c>
      <c r="G250" s="162"/>
      <c r="H250" s="162"/>
      <c r="I250" s="165"/>
      <c r="J250" s="206">
        <f>BK250</f>
        <v>0</v>
      </c>
      <c r="K250" s="162"/>
      <c r="L250" s="167"/>
      <c r="M250" s="168"/>
      <c r="N250" s="169"/>
      <c r="O250" s="169"/>
      <c r="P250" s="170">
        <f>SUM(P251:P257)</f>
        <v>0</v>
      </c>
      <c r="Q250" s="169"/>
      <c r="R250" s="170">
        <f>SUM(R251:R257)</f>
        <v>0</v>
      </c>
      <c r="S250" s="169"/>
      <c r="T250" s="171">
        <f>SUM(T251:T257)</f>
        <v>0</v>
      </c>
      <c r="AR250" s="172" t="s">
        <v>83</v>
      </c>
      <c r="AT250" s="173" t="s">
        <v>75</v>
      </c>
      <c r="AU250" s="173" t="s">
        <v>83</v>
      </c>
      <c r="AY250" s="172" t="s">
        <v>152</v>
      </c>
      <c r="BK250" s="174">
        <f>SUM(BK251:BK257)</f>
        <v>0</v>
      </c>
    </row>
    <row r="251" spans="1:65" s="2" customFormat="1" ht="16.5" customHeight="1">
      <c r="A251" s="38"/>
      <c r="B251" s="39"/>
      <c r="C251" s="175" t="s">
        <v>338</v>
      </c>
      <c r="D251" s="175" t="s">
        <v>153</v>
      </c>
      <c r="E251" s="176" t="s">
        <v>873</v>
      </c>
      <c r="F251" s="177" t="s">
        <v>874</v>
      </c>
      <c r="G251" s="178" t="s">
        <v>224</v>
      </c>
      <c r="H251" s="179">
        <v>135.33000000000001</v>
      </c>
      <c r="I251" s="180"/>
      <c r="J251" s="181">
        <f>ROUND(I251*H251,2)</f>
        <v>0</v>
      </c>
      <c r="K251" s="177" t="s">
        <v>31</v>
      </c>
      <c r="L251" s="43"/>
      <c r="M251" s="182" t="s">
        <v>31</v>
      </c>
      <c r="N251" s="183" t="s">
        <v>47</v>
      </c>
      <c r="O251" s="68"/>
      <c r="P251" s="184">
        <f>O251*H251</f>
        <v>0</v>
      </c>
      <c r="Q251" s="184">
        <v>0</v>
      </c>
      <c r="R251" s="184">
        <f>Q251*H251</f>
        <v>0</v>
      </c>
      <c r="S251" s="184">
        <v>0</v>
      </c>
      <c r="T251" s="185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186" t="s">
        <v>157</v>
      </c>
      <c r="AT251" s="186" t="s">
        <v>153</v>
      </c>
      <c r="AU251" s="186" t="s">
        <v>85</v>
      </c>
      <c r="AY251" s="20" t="s">
        <v>152</v>
      </c>
      <c r="BE251" s="187">
        <f>IF(N251="základní",J251,0)</f>
        <v>0</v>
      </c>
      <c r="BF251" s="187">
        <f>IF(N251="snížená",J251,0)</f>
        <v>0</v>
      </c>
      <c r="BG251" s="187">
        <f>IF(N251="zákl. přenesená",J251,0)</f>
        <v>0</v>
      </c>
      <c r="BH251" s="187">
        <f>IF(N251="sníž. přenesená",J251,0)</f>
        <v>0</v>
      </c>
      <c r="BI251" s="187">
        <f>IF(N251="nulová",J251,0)</f>
        <v>0</v>
      </c>
      <c r="BJ251" s="20" t="s">
        <v>83</v>
      </c>
      <c r="BK251" s="187">
        <f>ROUND(I251*H251,2)</f>
        <v>0</v>
      </c>
      <c r="BL251" s="20" t="s">
        <v>157</v>
      </c>
      <c r="BM251" s="186" t="s">
        <v>1306</v>
      </c>
    </row>
    <row r="252" spans="1:65" s="14" customFormat="1" ht="10.199999999999999">
      <c r="B252" s="217"/>
      <c r="C252" s="218"/>
      <c r="D252" s="188" t="s">
        <v>210</v>
      </c>
      <c r="E252" s="219" t="s">
        <v>31</v>
      </c>
      <c r="F252" s="220" t="s">
        <v>1305</v>
      </c>
      <c r="G252" s="218"/>
      <c r="H252" s="221">
        <v>135.33000000000001</v>
      </c>
      <c r="I252" s="222"/>
      <c r="J252" s="218"/>
      <c r="K252" s="218"/>
      <c r="L252" s="223"/>
      <c r="M252" s="224"/>
      <c r="N252" s="225"/>
      <c r="O252" s="225"/>
      <c r="P252" s="225"/>
      <c r="Q252" s="225"/>
      <c r="R252" s="225"/>
      <c r="S252" s="225"/>
      <c r="T252" s="226"/>
      <c r="AT252" s="227" t="s">
        <v>210</v>
      </c>
      <c r="AU252" s="227" t="s">
        <v>85</v>
      </c>
      <c r="AV252" s="14" t="s">
        <v>85</v>
      </c>
      <c r="AW252" s="14" t="s">
        <v>38</v>
      </c>
      <c r="AX252" s="14" t="s">
        <v>83</v>
      </c>
      <c r="AY252" s="227" t="s">
        <v>152</v>
      </c>
    </row>
    <row r="253" spans="1:65" s="2" customFormat="1" ht="16.5" customHeight="1">
      <c r="A253" s="38"/>
      <c r="B253" s="39"/>
      <c r="C253" s="175" t="s">
        <v>342</v>
      </c>
      <c r="D253" s="175" t="s">
        <v>153</v>
      </c>
      <c r="E253" s="176" t="s">
        <v>876</v>
      </c>
      <c r="F253" s="177" t="s">
        <v>877</v>
      </c>
      <c r="G253" s="178" t="s">
        <v>207</v>
      </c>
      <c r="H253" s="179">
        <v>135.33000000000001</v>
      </c>
      <c r="I253" s="180"/>
      <c r="J253" s="181">
        <f>ROUND(I253*H253,2)</f>
        <v>0</v>
      </c>
      <c r="K253" s="177" t="s">
        <v>31</v>
      </c>
      <c r="L253" s="43"/>
      <c r="M253" s="182" t="s">
        <v>31</v>
      </c>
      <c r="N253" s="183" t="s">
        <v>47</v>
      </c>
      <c r="O253" s="68"/>
      <c r="P253" s="184">
        <f>O253*H253</f>
        <v>0</v>
      </c>
      <c r="Q253" s="184">
        <v>0</v>
      </c>
      <c r="R253" s="184">
        <f>Q253*H253</f>
        <v>0</v>
      </c>
      <c r="S253" s="184">
        <v>0</v>
      </c>
      <c r="T253" s="185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186" t="s">
        <v>157</v>
      </c>
      <c r="AT253" s="186" t="s">
        <v>153</v>
      </c>
      <c r="AU253" s="186" t="s">
        <v>85</v>
      </c>
      <c r="AY253" s="20" t="s">
        <v>152</v>
      </c>
      <c r="BE253" s="187">
        <f>IF(N253="základní",J253,0)</f>
        <v>0</v>
      </c>
      <c r="BF253" s="187">
        <f>IF(N253="snížená",J253,0)</f>
        <v>0</v>
      </c>
      <c r="BG253" s="187">
        <f>IF(N253="zákl. přenesená",J253,0)</f>
        <v>0</v>
      </c>
      <c r="BH253" s="187">
        <f>IF(N253="sníž. přenesená",J253,0)</f>
        <v>0</v>
      </c>
      <c r="BI253" s="187">
        <f>IF(N253="nulová",J253,0)</f>
        <v>0</v>
      </c>
      <c r="BJ253" s="20" t="s">
        <v>83</v>
      </c>
      <c r="BK253" s="187">
        <f>ROUND(I253*H253,2)</f>
        <v>0</v>
      </c>
      <c r="BL253" s="20" t="s">
        <v>157</v>
      </c>
      <c r="BM253" s="186" t="s">
        <v>1307</v>
      </c>
    </row>
    <row r="254" spans="1:65" s="14" customFormat="1" ht="10.199999999999999">
      <c r="B254" s="217"/>
      <c r="C254" s="218"/>
      <c r="D254" s="188" t="s">
        <v>210</v>
      </c>
      <c r="E254" s="219" t="s">
        <v>31</v>
      </c>
      <c r="F254" s="220" t="s">
        <v>1180</v>
      </c>
      <c r="G254" s="218"/>
      <c r="H254" s="221">
        <v>13.8</v>
      </c>
      <c r="I254" s="222"/>
      <c r="J254" s="218"/>
      <c r="K254" s="218"/>
      <c r="L254" s="223"/>
      <c r="M254" s="224"/>
      <c r="N254" s="225"/>
      <c r="O254" s="225"/>
      <c r="P254" s="225"/>
      <c r="Q254" s="225"/>
      <c r="R254" s="225"/>
      <c r="S254" s="225"/>
      <c r="T254" s="226"/>
      <c r="AT254" s="227" t="s">
        <v>210</v>
      </c>
      <c r="AU254" s="227" t="s">
        <v>85</v>
      </c>
      <c r="AV254" s="14" t="s">
        <v>85</v>
      </c>
      <c r="AW254" s="14" t="s">
        <v>38</v>
      </c>
      <c r="AX254" s="14" t="s">
        <v>76</v>
      </c>
      <c r="AY254" s="227" t="s">
        <v>152</v>
      </c>
    </row>
    <row r="255" spans="1:65" s="14" customFormat="1" ht="10.199999999999999">
      <c r="B255" s="217"/>
      <c r="C255" s="218"/>
      <c r="D255" s="188" t="s">
        <v>210</v>
      </c>
      <c r="E255" s="219" t="s">
        <v>31</v>
      </c>
      <c r="F255" s="220" t="s">
        <v>1197</v>
      </c>
      <c r="G255" s="218"/>
      <c r="H255" s="221">
        <v>113.53</v>
      </c>
      <c r="I255" s="222"/>
      <c r="J255" s="218"/>
      <c r="K255" s="218"/>
      <c r="L255" s="223"/>
      <c r="M255" s="224"/>
      <c r="N255" s="225"/>
      <c r="O255" s="225"/>
      <c r="P255" s="225"/>
      <c r="Q255" s="225"/>
      <c r="R255" s="225"/>
      <c r="S255" s="225"/>
      <c r="T255" s="226"/>
      <c r="AT255" s="227" t="s">
        <v>210</v>
      </c>
      <c r="AU255" s="227" t="s">
        <v>85</v>
      </c>
      <c r="AV255" s="14" t="s">
        <v>85</v>
      </c>
      <c r="AW255" s="14" t="s">
        <v>38</v>
      </c>
      <c r="AX255" s="14" t="s">
        <v>76</v>
      </c>
      <c r="AY255" s="227" t="s">
        <v>152</v>
      </c>
    </row>
    <row r="256" spans="1:65" s="14" customFormat="1" ht="10.199999999999999">
      <c r="B256" s="217"/>
      <c r="C256" s="218"/>
      <c r="D256" s="188" t="s">
        <v>210</v>
      </c>
      <c r="E256" s="219" t="s">
        <v>31</v>
      </c>
      <c r="F256" s="220" t="s">
        <v>1186</v>
      </c>
      <c r="G256" s="218"/>
      <c r="H256" s="221">
        <v>8</v>
      </c>
      <c r="I256" s="222"/>
      <c r="J256" s="218"/>
      <c r="K256" s="218"/>
      <c r="L256" s="223"/>
      <c r="M256" s="224"/>
      <c r="N256" s="225"/>
      <c r="O256" s="225"/>
      <c r="P256" s="225"/>
      <c r="Q256" s="225"/>
      <c r="R256" s="225"/>
      <c r="S256" s="225"/>
      <c r="T256" s="226"/>
      <c r="AT256" s="227" t="s">
        <v>210</v>
      </c>
      <c r="AU256" s="227" t="s">
        <v>85</v>
      </c>
      <c r="AV256" s="14" t="s">
        <v>85</v>
      </c>
      <c r="AW256" s="14" t="s">
        <v>38</v>
      </c>
      <c r="AX256" s="14" t="s">
        <v>76</v>
      </c>
      <c r="AY256" s="227" t="s">
        <v>152</v>
      </c>
    </row>
    <row r="257" spans="1:65" s="15" customFormat="1" ht="10.199999999999999">
      <c r="B257" s="228"/>
      <c r="C257" s="229"/>
      <c r="D257" s="188" t="s">
        <v>210</v>
      </c>
      <c r="E257" s="230" t="s">
        <v>31</v>
      </c>
      <c r="F257" s="231" t="s">
        <v>223</v>
      </c>
      <c r="G257" s="229"/>
      <c r="H257" s="232">
        <v>135.32999999999998</v>
      </c>
      <c r="I257" s="233"/>
      <c r="J257" s="229"/>
      <c r="K257" s="229"/>
      <c r="L257" s="234"/>
      <c r="M257" s="235"/>
      <c r="N257" s="236"/>
      <c r="O257" s="236"/>
      <c r="P257" s="236"/>
      <c r="Q257" s="236"/>
      <c r="R257" s="236"/>
      <c r="S257" s="236"/>
      <c r="T257" s="237"/>
      <c r="AT257" s="238" t="s">
        <v>210</v>
      </c>
      <c r="AU257" s="238" t="s">
        <v>85</v>
      </c>
      <c r="AV257" s="15" t="s">
        <v>157</v>
      </c>
      <c r="AW257" s="15" t="s">
        <v>38</v>
      </c>
      <c r="AX257" s="15" t="s">
        <v>83</v>
      </c>
      <c r="AY257" s="238" t="s">
        <v>152</v>
      </c>
    </row>
    <row r="258" spans="1:65" s="11" customFormat="1" ht="22.8" customHeight="1">
      <c r="B258" s="161"/>
      <c r="C258" s="162"/>
      <c r="D258" s="163" t="s">
        <v>75</v>
      </c>
      <c r="E258" s="205" t="s">
        <v>157</v>
      </c>
      <c r="F258" s="205" t="s">
        <v>879</v>
      </c>
      <c r="G258" s="162"/>
      <c r="H258" s="162"/>
      <c r="I258" s="165"/>
      <c r="J258" s="206">
        <f>BK258</f>
        <v>0</v>
      </c>
      <c r="K258" s="162"/>
      <c r="L258" s="167"/>
      <c r="M258" s="168"/>
      <c r="N258" s="169"/>
      <c r="O258" s="169"/>
      <c r="P258" s="170">
        <f>SUM(P259:P292)</f>
        <v>0</v>
      </c>
      <c r="Q258" s="169"/>
      <c r="R258" s="170">
        <f>SUM(R259:R292)</f>
        <v>0.61387999999999998</v>
      </c>
      <c r="S258" s="169"/>
      <c r="T258" s="171">
        <f>SUM(T259:T292)</f>
        <v>0</v>
      </c>
      <c r="AR258" s="172" t="s">
        <v>83</v>
      </c>
      <c r="AT258" s="173" t="s">
        <v>75</v>
      </c>
      <c r="AU258" s="173" t="s">
        <v>83</v>
      </c>
      <c r="AY258" s="172" t="s">
        <v>152</v>
      </c>
      <c r="BK258" s="174">
        <f>SUM(BK259:BK292)</f>
        <v>0</v>
      </c>
    </row>
    <row r="259" spans="1:65" s="2" customFormat="1" ht="16.5" customHeight="1">
      <c r="A259" s="38"/>
      <c r="B259" s="39"/>
      <c r="C259" s="175" t="s">
        <v>350</v>
      </c>
      <c r="D259" s="175" t="s">
        <v>153</v>
      </c>
      <c r="E259" s="176" t="s">
        <v>880</v>
      </c>
      <c r="F259" s="177" t="s">
        <v>881</v>
      </c>
      <c r="G259" s="178" t="s">
        <v>650</v>
      </c>
      <c r="H259" s="179">
        <v>13.933</v>
      </c>
      <c r="I259" s="180"/>
      <c r="J259" s="181">
        <f>ROUND(I259*H259,2)</f>
        <v>0</v>
      </c>
      <c r="K259" s="177" t="s">
        <v>31</v>
      </c>
      <c r="L259" s="43"/>
      <c r="M259" s="182" t="s">
        <v>31</v>
      </c>
      <c r="N259" s="183" t="s">
        <v>47</v>
      </c>
      <c r="O259" s="68"/>
      <c r="P259" s="184">
        <f>O259*H259</f>
        <v>0</v>
      </c>
      <c r="Q259" s="184">
        <v>0</v>
      </c>
      <c r="R259" s="184">
        <f>Q259*H259</f>
        <v>0</v>
      </c>
      <c r="S259" s="184">
        <v>0</v>
      </c>
      <c r="T259" s="185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186" t="s">
        <v>157</v>
      </c>
      <c r="AT259" s="186" t="s">
        <v>153</v>
      </c>
      <c r="AU259" s="186" t="s">
        <v>85</v>
      </c>
      <c r="AY259" s="20" t="s">
        <v>152</v>
      </c>
      <c r="BE259" s="187">
        <f>IF(N259="základní",J259,0)</f>
        <v>0</v>
      </c>
      <c r="BF259" s="187">
        <f>IF(N259="snížená",J259,0)</f>
        <v>0</v>
      </c>
      <c r="BG259" s="187">
        <f>IF(N259="zákl. přenesená",J259,0)</f>
        <v>0</v>
      </c>
      <c r="BH259" s="187">
        <f>IF(N259="sníž. přenesená",J259,0)</f>
        <v>0</v>
      </c>
      <c r="BI259" s="187">
        <f>IF(N259="nulová",J259,0)</f>
        <v>0</v>
      </c>
      <c r="BJ259" s="20" t="s">
        <v>83</v>
      </c>
      <c r="BK259" s="187">
        <f>ROUND(I259*H259,2)</f>
        <v>0</v>
      </c>
      <c r="BL259" s="20" t="s">
        <v>157</v>
      </c>
      <c r="BM259" s="186" t="s">
        <v>1308</v>
      </c>
    </row>
    <row r="260" spans="1:65" s="13" customFormat="1" ht="10.199999999999999">
      <c r="B260" s="207"/>
      <c r="C260" s="208"/>
      <c r="D260" s="188" t="s">
        <v>210</v>
      </c>
      <c r="E260" s="209" t="s">
        <v>31</v>
      </c>
      <c r="F260" s="210" t="s">
        <v>1309</v>
      </c>
      <c r="G260" s="208"/>
      <c r="H260" s="209" t="s">
        <v>31</v>
      </c>
      <c r="I260" s="211"/>
      <c r="J260" s="208"/>
      <c r="K260" s="208"/>
      <c r="L260" s="212"/>
      <c r="M260" s="213"/>
      <c r="N260" s="214"/>
      <c r="O260" s="214"/>
      <c r="P260" s="214"/>
      <c r="Q260" s="214"/>
      <c r="R260" s="214"/>
      <c r="S260" s="214"/>
      <c r="T260" s="215"/>
      <c r="AT260" s="216" t="s">
        <v>210</v>
      </c>
      <c r="AU260" s="216" t="s">
        <v>85</v>
      </c>
      <c r="AV260" s="13" t="s">
        <v>83</v>
      </c>
      <c r="AW260" s="13" t="s">
        <v>38</v>
      </c>
      <c r="AX260" s="13" t="s">
        <v>76</v>
      </c>
      <c r="AY260" s="216" t="s">
        <v>152</v>
      </c>
    </row>
    <row r="261" spans="1:65" s="13" customFormat="1" ht="10.199999999999999">
      <c r="B261" s="207"/>
      <c r="C261" s="208"/>
      <c r="D261" s="188" t="s">
        <v>210</v>
      </c>
      <c r="E261" s="209" t="s">
        <v>31</v>
      </c>
      <c r="F261" s="210" t="s">
        <v>884</v>
      </c>
      <c r="G261" s="208"/>
      <c r="H261" s="209" t="s">
        <v>31</v>
      </c>
      <c r="I261" s="211"/>
      <c r="J261" s="208"/>
      <c r="K261" s="208"/>
      <c r="L261" s="212"/>
      <c r="M261" s="213"/>
      <c r="N261" s="214"/>
      <c r="O261" s="214"/>
      <c r="P261" s="214"/>
      <c r="Q261" s="214"/>
      <c r="R261" s="214"/>
      <c r="S261" s="214"/>
      <c r="T261" s="215"/>
      <c r="AT261" s="216" t="s">
        <v>210</v>
      </c>
      <c r="AU261" s="216" t="s">
        <v>85</v>
      </c>
      <c r="AV261" s="13" t="s">
        <v>83</v>
      </c>
      <c r="AW261" s="13" t="s">
        <v>38</v>
      </c>
      <c r="AX261" s="13" t="s">
        <v>76</v>
      </c>
      <c r="AY261" s="216" t="s">
        <v>152</v>
      </c>
    </row>
    <row r="262" spans="1:65" s="14" customFormat="1" ht="10.199999999999999">
      <c r="B262" s="217"/>
      <c r="C262" s="218"/>
      <c r="D262" s="188" t="s">
        <v>210</v>
      </c>
      <c r="E262" s="219" t="s">
        <v>31</v>
      </c>
      <c r="F262" s="220" t="s">
        <v>1310</v>
      </c>
      <c r="G262" s="218"/>
      <c r="H262" s="221">
        <v>1.18</v>
      </c>
      <c r="I262" s="222"/>
      <c r="J262" s="218"/>
      <c r="K262" s="218"/>
      <c r="L262" s="223"/>
      <c r="M262" s="224"/>
      <c r="N262" s="225"/>
      <c r="O262" s="225"/>
      <c r="P262" s="225"/>
      <c r="Q262" s="225"/>
      <c r="R262" s="225"/>
      <c r="S262" s="225"/>
      <c r="T262" s="226"/>
      <c r="AT262" s="227" t="s">
        <v>210</v>
      </c>
      <c r="AU262" s="227" t="s">
        <v>85</v>
      </c>
      <c r="AV262" s="14" t="s">
        <v>85</v>
      </c>
      <c r="AW262" s="14" t="s">
        <v>38</v>
      </c>
      <c r="AX262" s="14" t="s">
        <v>76</v>
      </c>
      <c r="AY262" s="227" t="s">
        <v>152</v>
      </c>
    </row>
    <row r="263" spans="1:65" s="13" customFormat="1" ht="10.199999999999999">
      <c r="B263" s="207"/>
      <c r="C263" s="208"/>
      <c r="D263" s="188" t="s">
        <v>210</v>
      </c>
      <c r="E263" s="209" t="s">
        <v>31</v>
      </c>
      <c r="F263" s="210" t="s">
        <v>1311</v>
      </c>
      <c r="G263" s="208"/>
      <c r="H263" s="209" t="s">
        <v>31</v>
      </c>
      <c r="I263" s="211"/>
      <c r="J263" s="208"/>
      <c r="K263" s="208"/>
      <c r="L263" s="212"/>
      <c r="M263" s="213"/>
      <c r="N263" s="214"/>
      <c r="O263" s="214"/>
      <c r="P263" s="214"/>
      <c r="Q263" s="214"/>
      <c r="R263" s="214"/>
      <c r="S263" s="214"/>
      <c r="T263" s="215"/>
      <c r="AT263" s="216" t="s">
        <v>210</v>
      </c>
      <c r="AU263" s="216" t="s">
        <v>85</v>
      </c>
      <c r="AV263" s="13" t="s">
        <v>83</v>
      </c>
      <c r="AW263" s="13" t="s">
        <v>38</v>
      </c>
      <c r="AX263" s="13" t="s">
        <v>76</v>
      </c>
      <c r="AY263" s="216" t="s">
        <v>152</v>
      </c>
    </row>
    <row r="264" spans="1:65" s="13" customFormat="1" ht="10.199999999999999">
      <c r="B264" s="207"/>
      <c r="C264" s="208"/>
      <c r="D264" s="188" t="s">
        <v>210</v>
      </c>
      <c r="E264" s="209" t="s">
        <v>31</v>
      </c>
      <c r="F264" s="210" t="s">
        <v>884</v>
      </c>
      <c r="G264" s="208"/>
      <c r="H264" s="209" t="s">
        <v>31</v>
      </c>
      <c r="I264" s="211"/>
      <c r="J264" s="208"/>
      <c r="K264" s="208"/>
      <c r="L264" s="212"/>
      <c r="M264" s="213"/>
      <c r="N264" s="214"/>
      <c r="O264" s="214"/>
      <c r="P264" s="214"/>
      <c r="Q264" s="214"/>
      <c r="R264" s="214"/>
      <c r="S264" s="214"/>
      <c r="T264" s="215"/>
      <c r="AT264" s="216" t="s">
        <v>210</v>
      </c>
      <c r="AU264" s="216" t="s">
        <v>85</v>
      </c>
      <c r="AV264" s="13" t="s">
        <v>83</v>
      </c>
      <c r="AW264" s="13" t="s">
        <v>38</v>
      </c>
      <c r="AX264" s="13" t="s">
        <v>76</v>
      </c>
      <c r="AY264" s="216" t="s">
        <v>152</v>
      </c>
    </row>
    <row r="265" spans="1:65" s="14" customFormat="1" ht="10.199999999999999">
      <c r="B265" s="217"/>
      <c r="C265" s="218"/>
      <c r="D265" s="188" t="s">
        <v>210</v>
      </c>
      <c r="E265" s="219" t="s">
        <v>31</v>
      </c>
      <c r="F265" s="220" t="s">
        <v>1312</v>
      </c>
      <c r="G265" s="218"/>
      <c r="H265" s="221">
        <v>11.353</v>
      </c>
      <c r="I265" s="222"/>
      <c r="J265" s="218"/>
      <c r="K265" s="218"/>
      <c r="L265" s="223"/>
      <c r="M265" s="224"/>
      <c r="N265" s="225"/>
      <c r="O265" s="225"/>
      <c r="P265" s="225"/>
      <c r="Q265" s="225"/>
      <c r="R265" s="225"/>
      <c r="S265" s="225"/>
      <c r="T265" s="226"/>
      <c r="AT265" s="227" t="s">
        <v>210</v>
      </c>
      <c r="AU265" s="227" t="s">
        <v>85</v>
      </c>
      <c r="AV265" s="14" t="s">
        <v>85</v>
      </c>
      <c r="AW265" s="14" t="s">
        <v>38</v>
      </c>
      <c r="AX265" s="14" t="s">
        <v>76</v>
      </c>
      <c r="AY265" s="227" t="s">
        <v>152</v>
      </c>
    </row>
    <row r="266" spans="1:65" s="13" customFormat="1" ht="10.199999999999999">
      <c r="B266" s="207"/>
      <c r="C266" s="208"/>
      <c r="D266" s="188" t="s">
        <v>210</v>
      </c>
      <c r="E266" s="209" t="s">
        <v>31</v>
      </c>
      <c r="F266" s="210" t="s">
        <v>1313</v>
      </c>
      <c r="G266" s="208"/>
      <c r="H266" s="209" t="s">
        <v>31</v>
      </c>
      <c r="I266" s="211"/>
      <c r="J266" s="208"/>
      <c r="K266" s="208"/>
      <c r="L266" s="212"/>
      <c r="M266" s="213"/>
      <c r="N266" s="214"/>
      <c r="O266" s="214"/>
      <c r="P266" s="214"/>
      <c r="Q266" s="214"/>
      <c r="R266" s="214"/>
      <c r="S266" s="214"/>
      <c r="T266" s="215"/>
      <c r="AT266" s="216" t="s">
        <v>210</v>
      </c>
      <c r="AU266" s="216" t="s">
        <v>85</v>
      </c>
      <c r="AV266" s="13" t="s">
        <v>83</v>
      </c>
      <c r="AW266" s="13" t="s">
        <v>38</v>
      </c>
      <c r="AX266" s="13" t="s">
        <v>76</v>
      </c>
      <c r="AY266" s="216" t="s">
        <v>152</v>
      </c>
    </row>
    <row r="267" spans="1:65" s="13" customFormat="1" ht="10.199999999999999">
      <c r="B267" s="207"/>
      <c r="C267" s="208"/>
      <c r="D267" s="188" t="s">
        <v>210</v>
      </c>
      <c r="E267" s="209" t="s">
        <v>31</v>
      </c>
      <c r="F267" s="210" t="s">
        <v>884</v>
      </c>
      <c r="G267" s="208"/>
      <c r="H267" s="209" t="s">
        <v>31</v>
      </c>
      <c r="I267" s="211"/>
      <c r="J267" s="208"/>
      <c r="K267" s="208"/>
      <c r="L267" s="212"/>
      <c r="M267" s="213"/>
      <c r="N267" s="214"/>
      <c r="O267" s="214"/>
      <c r="P267" s="214"/>
      <c r="Q267" s="214"/>
      <c r="R267" s="214"/>
      <c r="S267" s="214"/>
      <c r="T267" s="215"/>
      <c r="AT267" s="216" t="s">
        <v>210</v>
      </c>
      <c r="AU267" s="216" t="s">
        <v>85</v>
      </c>
      <c r="AV267" s="13" t="s">
        <v>83</v>
      </c>
      <c r="AW267" s="13" t="s">
        <v>38</v>
      </c>
      <c r="AX267" s="13" t="s">
        <v>76</v>
      </c>
      <c r="AY267" s="216" t="s">
        <v>152</v>
      </c>
    </row>
    <row r="268" spans="1:65" s="14" customFormat="1" ht="10.199999999999999">
      <c r="B268" s="217"/>
      <c r="C268" s="218"/>
      <c r="D268" s="188" t="s">
        <v>210</v>
      </c>
      <c r="E268" s="219" t="s">
        <v>31</v>
      </c>
      <c r="F268" s="220" t="s">
        <v>1314</v>
      </c>
      <c r="G268" s="218"/>
      <c r="H268" s="221">
        <v>0.6</v>
      </c>
      <c r="I268" s="222"/>
      <c r="J268" s="218"/>
      <c r="K268" s="218"/>
      <c r="L268" s="223"/>
      <c r="M268" s="224"/>
      <c r="N268" s="225"/>
      <c r="O268" s="225"/>
      <c r="P268" s="225"/>
      <c r="Q268" s="225"/>
      <c r="R268" s="225"/>
      <c r="S268" s="225"/>
      <c r="T268" s="226"/>
      <c r="AT268" s="227" t="s">
        <v>210</v>
      </c>
      <c r="AU268" s="227" t="s">
        <v>85</v>
      </c>
      <c r="AV268" s="14" t="s">
        <v>85</v>
      </c>
      <c r="AW268" s="14" t="s">
        <v>38</v>
      </c>
      <c r="AX268" s="14" t="s">
        <v>76</v>
      </c>
      <c r="AY268" s="227" t="s">
        <v>152</v>
      </c>
    </row>
    <row r="269" spans="1:65" s="13" customFormat="1" ht="10.199999999999999">
      <c r="B269" s="207"/>
      <c r="C269" s="208"/>
      <c r="D269" s="188" t="s">
        <v>210</v>
      </c>
      <c r="E269" s="209" t="s">
        <v>31</v>
      </c>
      <c r="F269" s="210" t="s">
        <v>890</v>
      </c>
      <c r="G269" s="208"/>
      <c r="H269" s="209" t="s">
        <v>31</v>
      </c>
      <c r="I269" s="211"/>
      <c r="J269" s="208"/>
      <c r="K269" s="208"/>
      <c r="L269" s="212"/>
      <c r="M269" s="213"/>
      <c r="N269" s="214"/>
      <c r="O269" s="214"/>
      <c r="P269" s="214"/>
      <c r="Q269" s="214"/>
      <c r="R269" s="214"/>
      <c r="S269" s="214"/>
      <c r="T269" s="215"/>
      <c r="AT269" s="216" t="s">
        <v>210</v>
      </c>
      <c r="AU269" s="216" t="s">
        <v>85</v>
      </c>
      <c r="AV269" s="13" t="s">
        <v>83</v>
      </c>
      <c r="AW269" s="13" t="s">
        <v>38</v>
      </c>
      <c r="AX269" s="13" t="s">
        <v>76</v>
      </c>
      <c r="AY269" s="216" t="s">
        <v>152</v>
      </c>
    </row>
    <row r="270" spans="1:65" s="13" customFormat="1" ht="10.199999999999999">
      <c r="B270" s="207"/>
      <c r="C270" s="208"/>
      <c r="D270" s="188" t="s">
        <v>210</v>
      </c>
      <c r="E270" s="209" t="s">
        <v>31</v>
      </c>
      <c r="F270" s="210" t="s">
        <v>884</v>
      </c>
      <c r="G270" s="208"/>
      <c r="H270" s="209" t="s">
        <v>31</v>
      </c>
      <c r="I270" s="211"/>
      <c r="J270" s="208"/>
      <c r="K270" s="208"/>
      <c r="L270" s="212"/>
      <c r="M270" s="213"/>
      <c r="N270" s="214"/>
      <c r="O270" s="214"/>
      <c r="P270" s="214"/>
      <c r="Q270" s="214"/>
      <c r="R270" s="214"/>
      <c r="S270" s="214"/>
      <c r="T270" s="215"/>
      <c r="AT270" s="216" t="s">
        <v>210</v>
      </c>
      <c r="AU270" s="216" t="s">
        <v>85</v>
      </c>
      <c r="AV270" s="13" t="s">
        <v>83</v>
      </c>
      <c r="AW270" s="13" t="s">
        <v>38</v>
      </c>
      <c r="AX270" s="13" t="s">
        <v>76</v>
      </c>
      <c r="AY270" s="216" t="s">
        <v>152</v>
      </c>
    </row>
    <row r="271" spans="1:65" s="14" customFormat="1" ht="10.199999999999999">
      <c r="B271" s="217"/>
      <c r="C271" s="218"/>
      <c r="D271" s="188" t="s">
        <v>210</v>
      </c>
      <c r="E271" s="219" t="s">
        <v>31</v>
      </c>
      <c r="F271" s="220" t="s">
        <v>1315</v>
      </c>
      <c r="G271" s="218"/>
      <c r="H271" s="221">
        <v>0.8</v>
      </c>
      <c r="I271" s="222"/>
      <c r="J271" s="218"/>
      <c r="K271" s="218"/>
      <c r="L271" s="223"/>
      <c r="M271" s="224"/>
      <c r="N271" s="225"/>
      <c r="O271" s="225"/>
      <c r="P271" s="225"/>
      <c r="Q271" s="225"/>
      <c r="R271" s="225"/>
      <c r="S271" s="225"/>
      <c r="T271" s="226"/>
      <c r="AT271" s="227" t="s">
        <v>210</v>
      </c>
      <c r="AU271" s="227" t="s">
        <v>85</v>
      </c>
      <c r="AV271" s="14" t="s">
        <v>85</v>
      </c>
      <c r="AW271" s="14" t="s">
        <v>38</v>
      </c>
      <c r="AX271" s="14" t="s">
        <v>76</v>
      </c>
      <c r="AY271" s="227" t="s">
        <v>152</v>
      </c>
    </row>
    <row r="272" spans="1:65" s="15" customFormat="1" ht="10.199999999999999">
      <c r="B272" s="228"/>
      <c r="C272" s="229"/>
      <c r="D272" s="188" t="s">
        <v>210</v>
      </c>
      <c r="E272" s="230" t="s">
        <v>668</v>
      </c>
      <c r="F272" s="231" t="s">
        <v>223</v>
      </c>
      <c r="G272" s="229"/>
      <c r="H272" s="232">
        <v>13.933</v>
      </c>
      <c r="I272" s="233"/>
      <c r="J272" s="229"/>
      <c r="K272" s="229"/>
      <c r="L272" s="234"/>
      <c r="M272" s="235"/>
      <c r="N272" s="236"/>
      <c r="O272" s="236"/>
      <c r="P272" s="236"/>
      <c r="Q272" s="236"/>
      <c r="R272" s="236"/>
      <c r="S272" s="236"/>
      <c r="T272" s="237"/>
      <c r="AT272" s="238" t="s">
        <v>210</v>
      </c>
      <c r="AU272" s="238" t="s">
        <v>85</v>
      </c>
      <c r="AV272" s="15" t="s">
        <v>157</v>
      </c>
      <c r="AW272" s="15" t="s">
        <v>38</v>
      </c>
      <c r="AX272" s="15" t="s">
        <v>83</v>
      </c>
      <c r="AY272" s="238" t="s">
        <v>152</v>
      </c>
    </row>
    <row r="273" spans="1:65" s="2" customFormat="1" ht="16.5" customHeight="1">
      <c r="A273" s="38"/>
      <c r="B273" s="39"/>
      <c r="C273" s="175" t="s">
        <v>357</v>
      </c>
      <c r="D273" s="175" t="s">
        <v>153</v>
      </c>
      <c r="E273" s="176" t="s">
        <v>892</v>
      </c>
      <c r="F273" s="177" t="s">
        <v>893</v>
      </c>
      <c r="G273" s="178" t="s">
        <v>262</v>
      </c>
      <c r="H273" s="179">
        <v>1</v>
      </c>
      <c r="I273" s="180"/>
      <c r="J273" s="181">
        <f>ROUND(I273*H273,2)</f>
        <v>0</v>
      </c>
      <c r="K273" s="177" t="s">
        <v>31</v>
      </c>
      <c r="L273" s="43"/>
      <c r="M273" s="182" t="s">
        <v>31</v>
      </c>
      <c r="N273" s="183" t="s">
        <v>47</v>
      </c>
      <c r="O273" s="68"/>
      <c r="P273" s="184">
        <f>O273*H273</f>
        <v>0</v>
      </c>
      <c r="Q273" s="184">
        <v>0.22394</v>
      </c>
      <c r="R273" s="184">
        <f>Q273*H273</f>
        <v>0.22394</v>
      </c>
      <c r="S273" s="184">
        <v>0</v>
      </c>
      <c r="T273" s="185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186" t="s">
        <v>157</v>
      </c>
      <c r="AT273" s="186" t="s">
        <v>153</v>
      </c>
      <c r="AU273" s="186" t="s">
        <v>85</v>
      </c>
      <c r="AY273" s="20" t="s">
        <v>152</v>
      </c>
      <c r="BE273" s="187">
        <f>IF(N273="základní",J273,0)</f>
        <v>0</v>
      </c>
      <c r="BF273" s="187">
        <f>IF(N273="snížená",J273,0)</f>
        <v>0</v>
      </c>
      <c r="BG273" s="187">
        <f>IF(N273="zákl. přenesená",J273,0)</f>
        <v>0</v>
      </c>
      <c r="BH273" s="187">
        <f>IF(N273="sníž. přenesená",J273,0)</f>
        <v>0</v>
      </c>
      <c r="BI273" s="187">
        <f>IF(N273="nulová",J273,0)</f>
        <v>0</v>
      </c>
      <c r="BJ273" s="20" t="s">
        <v>83</v>
      </c>
      <c r="BK273" s="187">
        <f>ROUND(I273*H273,2)</f>
        <v>0</v>
      </c>
      <c r="BL273" s="20" t="s">
        <v>157</v>
      </c>
      <c r="BM273" s="186" t="s">
        <v>1316</v>
      </c>
    </row>
    <row r="274" spans="1:65" s="2" customFormat="1" ht="16.5" customHeight="1">
      <c r="A274" s="38"/>
      <c r="B274" s="39"/>
      <c r="C274" s="239" t="s">
        <v>364</v>
      </c>
      <c r="D274" s="239" t="s">
        <v>224</v>
      </c>
      <c r="E274" s="240" t="s">
        <v>899</v>
      </c>
      <c r="F274" s="241" t="s">
        <v>900</v>
      </c>
      <c r="G274" s="242" t="s">
        <v>262</v>
      </c>
      <c r="H274" s="243">
        <v>1</v>
      </c>
      <c r="I274" s="244"/>
      <c r="J274" s="245">
        <f>ROUND(I274*H274,2)</f>
        <v>0</v>
      </c>
      <c r="K274" s="241" t="s">
        <v>31</v>
      </c>
      <c r="L274" s="246"/>
      <c r="M274" s="247" t="s">
        <v>31</v>
      </c>
      <c r="N274" s="248" t="s">
        <v>47</v>
      </c>
      <c r="O274" s="68"/>
      <c r="P274" s="184">
        <f>O274*H274</f>
        <v>0</v>
      </c>
      <c r="Q274" s="184">
        <v>8.5000000000000006E-2</v>
      </c>
      <c r="R274" s="184">
        <f>Q274*H274</f>
        <v>8.5000000000000006E-2</v>
      </c>
      <c r="S274" s="184">
        <v>0</v>
      </c>
      <c r="T274" s="185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186" t="s">
        <v>189</v>
      </c>
      <c r="AT274" s="186" t="s">
        <v>224</v>
      </c>
      <c r="AU274" s="186" t="s">
        <v>85</v>
      </c>
      <c r="AY274" s="20" t="s">
        <v>152</v>
      </c>
      <c r="BE274" s="187">
        <f>IF(N274="základní",J274,0)</f>
        <v>0</v>
      </c>
      <c r="BF274" s="187">
        <f>IF(N274="snížená",J274,0)</f>
        <v>0</v>
      </c>
      <c r="BG274" s="187">
        <f>IF(N274="zákl. přenesená",J274,0)</f>
        <v>0</v>
      </c>
      <c r="BH274" s="187">
        <f>IF(N274="sníž. přenesená",J274,0)</f>
        <v>0</v>
      </c>
      <c r="BI274" s="187">
        <f>IF(N274="nulová",J274,0)</f>
        <v>0</v>
      </c>
      <c r="BJ274" s="20" t="s">
        <v>83</v>
      </c>
      <c r="BK274" s="187">
        <f>ROUND(I274*H274,2)</f>
        <v>0</v>
      </c>
      <c r="BL274" s="20" t="s">
        <v>157</v>
      </c>
      <c r="BM274" s="186" t="s">
        <v>1317</v>
      </c>
    </row>
    <row r="275" spans="1:65" s="14" customFormat="1" ht="10.199999999999999">
      <c r="B275" s="217"/>
      <c r="C275" s="218"/>
      <c r="D275" s="188" t="s">
        <v>210</v>
      </c>
      <c r="E275" s="219" t="s">
        <v>31</v>
      </c>
      <c r="F275" s="220" t="s">
        <v>1318</v>
      </c>
      <c r="G275" s="218"/>
      <c r="H275" s="221">
        <v>1</v>
      </c>
      <c r="I275" s="222"/>
      <c r="J275" s="218"/>
      <c r="K275" s="218"/>
      <c r="L275" s="223"/>
      <c r="M275" s="224"/>
      <c r="N275" s="225"/>
      <c r="O275" s="225"/>
      <c r="P275" s="225"/>
      <c r="Q275" s="225"/>
      <c r="R275" s="225"/>
      <c r="S275" s="225"/>
      <c r="T275" s="226"/>
      <c r="AT275" s="227" t="s">
        <v>210</v>
      </c>
      <c r="AU275" s="227" t="s">
        <v>85</v>
      </c>
      <c r="AV275" s="14" t="s">
        <v>85</v>
      </c>
      <c r="AW275" s="14" t="s">
        <v>38</v>
      </c>
      <c r="AX275" s="14" t="s">
        <v>83</v>
      </c>
      <c r="AY275" s="227" t="s">
        <v>152</v>
      </c>
    </row>
    <row r="276" spans="1:65" s="2" customFormat="1" ht="21.75" customHeight="1">
      <c r="A276" s="38"/>
      <c r="B276" s="39"/>
      <c r="C276" s="175" t="s">
        <v>370</v>
      </c>
      <c r="D276" s="175" t="s">
        <v>153</v>
      </c>
      <c r="E276" s="176" t="s">
        <v>1319</v>
      </c>
      <c r="F276" s="177" t="s">
        <v>1320</v>
      </c>
      <c r="G276" s="178" t="s">
        <v>262</v>
      </c>
      <c r="H276" s="179">
        <v>1</v>
      </c>
      <c r="I276" s="180"/>
      <c r="J276" s="181">
        <f>ROUND(I276*H276,2)</f>
        <v>0</v>
      </c>
      <c r="K276" s="177" t="s">
        <v>31</v>
      </c>
      <c r="L276" s="43"/>
      <c r="M276" s="182" t="s">
        <v>31</v>
      </c>
      <c r="N276" s="183" t="s">
        <v>47</v>
      </c>
      <c r="O276" s="68"/>
      <c r="P276" s="184">
        <f>O276*H276</f>
        <v>0</v>
      </c>
      <c r="Q276" s="184">
        <v>0.22394</v>
      </c>
      <c r="R276" s="184">
        <f>Q276*H276</f>
        <v>0.22394</v>
      </c>
      <c r="S276" s="184">
        <v>0</v>
      </c>
      <c r="T276" s="185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186" t="s">
        <v>157</v>
      </c>
      <c r="AT276" s="186" t="s">
        <v>153</v>
      </c>
      <c r="AU276" s="186" t="s">
        <v>85</v>
      </c>
      <c r="AY276" s="20" t="s">
        <v>152</v>
      </c>
      <c r="BE276" s="187">
        <f>IF(N276="základní",J276,0)</f>
        <v>0</v>
      </c>
      <c r="BF276" s="187">
        <f>IF(N276="snížená",J276,0)</f>
        <v>0</v>
      </c>
      <c r="BG276" s="187">
        <f>IF(N276="zákl. přenesená",J276,0)</f>
        <v>0</v>
      </c>
      <c r="BH276" s="187">
        <f>IF(N276="sníž. přenesená",J276,0)</f>
        <v>0</v>
      </c>
      <c r="BI276" s="187">
        <f>IF(N276="nulová",J276,0)</f>
        <v>0</v>
      </c>
      <c r="BJ276" s="20" t="s">
        <v>83</v>
      </c>
      <c r="BK276" s="187">
        <f>ROUND(I276*H276,2)</f>
        <v>0</v>
      </c>
      <c r="BL276" s="20" t="s">
        <v>157</v>
      </c>
      <c r="BM276" s="186" t="s">
        <v>1321</v>
      </c>
    </row>
    <row r="277" spans="1:65" s="2" customFormat="1" ht="16.5" customHeight="1">
      <c r="A277" s="38"/>
      <c r="B277" s="39"/>
      <c r="C277" s="239" t="s">
        <v>374</v>
      </c>
      <c r="D277" s="239" t="s">
        <v>224</v>
      </c>
      <c r="E277" s="240" t="s">
        <v>1322</v>
      </c>
      <c r="F277" s="241" t="s">
        <v>1323</v>
      </c>
      <c r="G277" s="242" t="s">
        <v>262</v>
      </c>
      <c r="H277" s="243">
        <v>1</v>
      </c>
      <c r="I277" s="244"/>
      <c r="J277" s="245">
        <f>ROUND(I277*H277,2)</f>
        <v>0</v>
      </c>
      <c r="K277" s="241" t="s">
        <v>31</v>
      </c>
      <c r="L277" s="246"/>
      <c r="M277" s="247" t="s">
        <v>31</v>
      </c>
      <c r="N277" s="248" t="s">
        <v>47</v>
      </c>
      <c r="O277" s="68"/>
      <c r="P277" s="184">
        <f>O277*H277</f>
        <v>0</v>
      </c>
      <c r="Q277" s="184">
        <v>8.1000000000000003E-2</v>
      </c>
      <c r="R277" s="184">
        <f>Q277*H277</f>
        <v>8.1000000000000003E-2</v>
      </c>
      <c r="S277" s="184">
        <v>0</v>
      </c>
      <c r="T277" s="185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186" t="s">
        <v>189</v>
      </c>
      <c r="AT277" s="186" t="s">
        <v>224</v>
      </c>
      <c r="AU277" s="186" t="s">
        <v>85</v>
      </c>
      <c r="AY277" s="20" t="s">
        <v>152</v>
      </c>
      <c r="BE277" s="187">
        <f>IF(N277="základní",J277,0)</f>
        <v>0</v>
      </c>
      <c r="BF277" s="187">
        <f>IF(N277="snížená",J277,0)</f>
        <v>0</v>
      </c>
      <c r="BG277" s="187">
        <f>IF(N277="zákl. přenesená",J277,0)</f>
        <v>0</v>
      </c>
      <c r="BH277" s="187">
        <f>IF(N277="sníž. přenesená",J277,0)</f>
        <v>0</v>
      </c>
      <c r="BI277" s="187">
        <f>IF(N277="nulová",J277,0)</f>
        <v>0</v>
      </c>
      <c r="BJ277" s="20" t="s">
        <v>83</v>
      </c>
      <c r="BK277" s="187">
        <f>ROUND(I277*H277,2)</f>
        <v>0</v>
      </c>
      <c r="BL277" s="20" t="s">
        <v>157</v>
      </c>
      <c r="BM277" s="186" t="s">
        <v>1324</v>
      </c>
    </row>
    <row r="278" spans="1:65" s="14" customFormat="1" ht="10.199999999999999">
      <c r="B278" s="217"/>
      <c r="C278" s="218"/>
      <c r="D278" s="188" t="s">
        <v>210</v>
      </c>
      <c r="E278" s="219" t="s">
        <v>31</v>
      </c>
      <c r="F278" s="220" t="s">
        <v>1325</v>
      </c>
      <c r="G278" s="218"/>
      <c r="H278" s="221">
        <v>1</v>
      </c>
      <c r="I278" s="222"/>
      <c r="J278" s="218"/>
      <c r="K278" s="218"/>
      <c r="L278" s="223"/>
      <c r="M278" s="224"/>
      <c r="N278" s="225"/>
      <c r="O278" s="225"/>
      <c r="P278" s="225"/>
      <c r="Q278" s="225"/>
      <c r="R278" s="225"/>
      <c r="S278" s="225"/>
      <c r="T278" s="226"/>
      <c r="AT278" s="227" t="s">
        <v>210</v>
      </c>
      <c r="AU278" s="227" t="s">
        <v>85</v>
      </c>
      <c r="AV278" s="14" t="s">
        <v>85</v>
      </c>
      <c r="AW278" s="14" t="s">
        <v>38</v>
      </c>
      <c r="AX278" s="14" t="s">
        <v>83</v>
      </c>
      <c r="AY278" s="227" t="s">
        <v>152</v>
      </c>
    </row>
    <row r="279" spans="1:65" s="2" customFormat="1" ht="24.15" customHeight="1">
      <c r="A279" s="38"/>
      <c r="B279" s="39"/>
      <c r="C279" s="175" t="s">
        <v>381</v>
      </c>
      <c r="D279" s="175" t="s">
        <v>153</v>
      </c>
      <c r="E279" s="176" t="s">
        <v>903</v>
      </c>
      <c r="F279" s="177" t="s">
        <v>904</v>
      </c>
      <c r="G279" s="178" t="s">
        <v>650</v>
      </c>
      <c r="H279" s="179">
        <v>1.98</v>
      </c>
      <c r="I279" s="180"/>
      <c r="J279" s="181">
        <f>ROUND(I279*H279,2)</f>
        <v>0</v>
      </c>
      <c r="K279" s="177" t="s">
        <v>31</v>
      </c>
      <c r="L279" s="43"/>
      <c r="M279" s="182" t="s">
        <v>31</v>
      </c>
      <c r="N279" s="183" t="s">
        <v>47</v>
      </c>
      <c r="O279" s="68"/>
      <c r="P279" s="184">
        <f>O279*H279</f>
        <v>0</v>
      </c>
      <c r="Q279" s="184">
        <v>0</v>
      </c>
      <c r="R279" s="184">
        <f>Q279*H279</f>
        <v>0</v>
      </c>
      <c r="S279" s="184">
        <v>0</v>
      </c>
      <c r="T279" s="185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186" t="s">
        <v>157</v>
      </c>
      <c r="AT279" s="186" t="s">
        <v>153</v>
      </c>
      <c r="AU279" s="186" t="s">
        <v>85</v>
      </c>
      <c r="AY279" s="20" t="s">
        <v>152</v>
      </c>
      <c r="BE279" s="187">
        <f>IF(N279="základní",J279,0)</f>
        <v>0</v>
      </c>
      <c r="BF279" s="187">
        <f>IF(N279="snížená",J279,0)</f>
        <v>0</v>
      </c>
      <c r="BG279" s="187">
        <f>IF(N279="zákl. přenesená",J279,0)</f>
        <v>0</v>
      </c>
      <c r="BH279" s="187">
        <f>IF(N279="sníž. přenesená",J279,0)</f>
        <v>0</v>
      </c>
      <c r="BI279" s="187">
        <f>IF(N279="nulová",J279,0)</f>
        <v>0</v>
      </c>
      <c r="BJ279" s="20" t="s">
        <v>83</v>
      </c>
      <c r="BK279" s="187">
        <f>ROUND(I279*H279,2)</f>
        <v>0</v>
      </c>
      <c r="BL279" s="20" t="s">
        <v>157</v>
      </c>
      <c r="BM279" s="186" t="s">
        <v>1326</v>
      </c>
    </row>
    <row r="280" spans="1:65" s="13" customFormat="1" ht="10.199999999999999">
      <c r="B280" s="207"/>
      <c r="C280" s="208"/>
      <c r="D280" s="188" t="s">
        <v>210</v>
      </c>
      <c r="E280" s="209" t="s">
        <v>31</v>
      </c>
      <c r="F280" s="210" t="s">
        <v>1309</v>
      </c>
      <c r="G280" s="208"/>
      <c r="H280" s="209" t="s">
        <v>31</v>
      </c>
      <c r="I280" s="211"/>
      <c r="J280" s="208"/>
      <c r="K280" s="208"/>
      <c r="L280" s="212"/>
      <c r="M280" s="213"/>
      <c r="N280" s="214"/>
      <c r="O280" s="214"/>
      <c r="P280" s="214"/>
      <c r="Q280" s="214"/>
      <c r="R280" s="214"/>
      <c r="S280" s="214"/>
      <c r="T280" s="215"/>
      <c r="AT280" s="216" t="s">
        <v>210</v>
      </c>
      <c r="AU280" s="216" t="s">
        <v>85</v>
      </c>
      <c r="AV280" s="13" t="s">
        <v>83</v>
      </c>
      <c r="AW280" s="13" t="s">
        <v>38</v>
      </c>
      <c r="AX280" s="13" t="s">
        <v>76</v>
      </c>
      <c r="AY280" s="216" t="s">
        <v>152</v>
      </c>
    </row>
    <row r="281" spans="1:65" s="13" customFormat="1" ht="10.199999999999999">
      <c r="B281" s="207"/>
      <c r="C281" s="208"/>
      <c r="D281" s="188" t="s">
        <v>210</v>
      </c>
      <c r="E281" s="209" t="s">
        <v>31</v>
      </c>
      <c r="F281" s="210" t="s">
        <v>906</v>
      </c>
      <c r="G281" s="208"/>
      <c r="H281" s="209" t="s">
        <v>31</v>
      </c>
      <c r="I281" s="211"/>
      <c r="J281" s="208"/>
      <c r="K281" s="208"/>
      <c r="L281" s="212"/>
      <c r="M281" s="213"/>
      <c r="N281" s="214"/>
      <c r="O281" s="214"/>
      <c r="P281" s="214"/>
      <c r="Q281" s="214"/>
      <c r="R281" s="214"/>
      <c r="S281" s="214"/>
      <c r="T281" s="215"/>
      <c r="AT281" s="216" t="s">
        <v>210</v>
      </c>
      <c r="AU281" s="216" t="s">
        <v>85</v>
      </c>
      <c r="AV281" s="13" t="s">
        <v>83</v>
      </c>
      <c r="AW281" s="13" t="s">
        <v>38</v>
      </c>
      <c r="AX281" s="13" t="s">
        <v>76</v>
      </c>
      <c r="AY281" s="216" t="s">
        <v>152</v>
      </c>
    </row>
    <row r="282" spans="1:65" s="14" customFormat="1" ht="10.199999999999999">
      <c r="B282" s="217"/>
      <c r="C282" s="218"/>
      <c r="D282" s="188" t="s">
        <v>210</v>
      </c>
      <c r="E282" s="219" t="s">
        <v>31</v>
      </c>
      <c r="F282" s="220" t="s">
        <v>1310</v>
      </c>
      <c r="G282" s="218"/>
      <c r="H282" s="221">
        <v>1.18</v>
      </c>
      <c r="I282" s="222"/>
      <c r="J282" s="218"/>
      <c r="K282" s="218"/>
      <c r="L282" s="223"/>
      <c r="M282" s="224"/>
      <c r="N282" s="225"/>
      <c r="O282" s="225"/>
      <c r="P282" s="225"/>
      <c r="Q282" s="225"/>
      <c r="R282" s="225"/>
      <c r="S282" s="225"/>
      <c r="T282" s="226"/>
      <c r="AT282" s="227" t="s">
        <v>210</v>
      </c>
      <c r="AU282" s="227" t="s">
        <v>85</v>
      </c>
      <c r="AV282" s="14" t="s">
        <v>85</v>
      </c>
      <c r="AW282" s="14" t="s">
        <v>38</v>
      </c>
      <c r="AX282" s="14" t="s">
        <v>76</v>
      </c>
      <c r="AY282" s="227" t="s">
        <v>152</v>
      </c>
    </row>
    <row r="283" spans="1:65" s="13" customFormat="1" ht="10.199999999999999">
      <c r="B283" s="207"/>
      <c r="C283" s="208"/>
      <c r="D283" s="188" t="s">
        <v>210</v>
      </c>
      <c r="E283" s="209" t="s">
        <v>31</v>
      </c>
      <c r="F283" s="210" t="s">
        <v>890</v>
      </c>
      <c r="G283" s="208"/>
      <c r="H283" s="209" t="s">
        <v>31</v>
      </c>
      <c r="I283" s="211"/>
      <c r="J283" s="208"/>
      <c r="K283" s="208"/>
      <c r="L283" s="212"/>
      <c r="M283" s="213"/>
      <c r="N283" s="214"/>
      <c r="O283" s="214"/>
      <c r="P283" s="214"/>
      <c r="Q283" s="214"/>
      <c r="R283" s="214"/>
      <c r="S283" s="214"/>
      <c r="T283" s="215"/>
      <c r="AT283" s="216" t="s">
        <v>210</v>
      </c>
      <c r="AU283" s="216" t="s">
        <v>85</v>
      </c>
      <c r="AV283" s="13" t="s">
        <v>83</v>
      </c>
      <c r="AW283" s="13" t="s">
        <v>38</v>
      </c>
      <c r="AX283" s="13" t="s">
        <v>76</v>
      </c>
      <c r="AY283" s="216" t="s">
        <v>152</v>
      </c>
    </row>
    <row r="284" spans="1:65" s="13" customFormat="1" ht="10.199999999999999">
      <c r="B284" s="207"/>
      <c r="C284" s="208"/>
      <c r="D284" s="188" t="s">
        <v>210</v>
      </c>
      <c r="E284" s="209" t="s">
        <v>31</v>
      </c>
      <c r="F284" s="210" t="s">
        <v>908</v>
      </c>
      <c r="G284" s="208"/>
      <c r="H284" s="209" t="s">
        <v>31</v>
      </c>
      <c r="I284" s="211"/>
      <c r="J284" s="208"/>
      <c r="K284" s="208"/>
      <c r="L284" s="212"/>
      <c r="M284" s="213"/>
      <c r="N284" s="214"/>
      <c r="O284" s="214"/>
      <c r="P284" s="214"/>
      <c r="Q284" s="214"/>
      <c r="R284" s="214"/>
      <c r="S284" s="214"/>
      <c r="T284" s="215"/>
      <c r="AT284" s="216" t="s">
        <v>210</v>
      </c>
      <c r="AU284" s="216" t="s">
        <v>85</v>
      </c>
      <c r="AV284" s="13" t="s">
        <v>83</v>
      </c>
      <c r="AW284" s="13" t="s">
        <v>38</v>
      </c>
      <c r="AX284" s="13" t="s">
        <v>76</v>
      </c>
      <c r="AY284" s="216" t="s">
        <v>152</v>
      </c>
    </row>
    <row r="285" spans="1:65" s="14" customFormat="1" ht="10.199999999999999">
      <c r="B285" s="217"/>
      <c r="C285" s="218"/>
      <c r="D285" s="188" t="s">
        <v>210</v>
      </c>
      <c r="E285" s="219" t="s">
        <v>31</v>
      </c>
      <c r="F285" s="220" t="s">
        <v>1327</v>
      </c>
      <c r="G285" s="218"/>
      <c r="H285" s="221">
        <v>0.8</v>
      </c>
      <c r="I285" s="222"/>
      <c r="J285" s="218"/>
      <c r="K285" s="218"/>
      <c r="L285" s="223"/>
      <c r="M285" s="224"/>
      <c r="N285" s="225"/>
      <c r="O285" s="225"/>
      <c r="P285" s="225"/>
      <c r="Q285" s="225"/>
      <c r="R285" s="225"/>
      <c r="S285" s="225"/>
      <c r="T285" s="226"/>
      <c r="AT285" s="227" t="s">
        <v>210</v>
      </c>
      <c r="AU285" s="227" t="s">
        <v>85</v>
      </c>
      <c r="AV285" s="14" t="s">
        <v>85</v>
      </c>
      <c r="AW285" s="14" t="s">
        <v>38</v>
      </c>
      <c r="AX285" s="14" t="s">
        <v>76</v>
      </c>
      <c r="AY285" s="227" t="s">
        <v>152</v>
      </c>
    </row>
    <row r="286" spans="1:65" s="15" customFormat="1" ht="10.199999999999999">
      <c r="B286" s="228"/>
      <c r="C286" s="229"/>
      <c r="D286" s="188" t="s">
        <v>210</v>
      </c>
      <c r="E286" s="230" t="s">
        <v>664</v>
      </c>
      <c r="F286" s="231" t="s">
        <v>223</v>
      </c>
      <c r="G286" s="229"/>
      <c r="H286" s="232">
        <v>1.98</v>
      </c>
      <c r="I286" s="233"/>
      <c r="J286" s="229"/>
      <c r="K286" s="229"/>
      <c r="L286" s="234"/>
      <c r="M286" s="235"/>
      <c r="N286" s="236"/>
      <c r="O286" s="236"/>
      <c r="P286" s="236"/>
      <c r="Q286" s="236"/>
      <c r="R286" s="236"/>
      <c r="S286" s="236"/>
      <c r="T286" s="237"/>
      <c r="AT286" s="238" t="s">
        <v>210</v>
      </c>
      <c r="AU286" s="238" t="s">
        <v>85</v>
      </c>
      <c r="AV286" s="15" t="s">
        <v>157</v>
      </c>
      <c r="AW286" s="15" t="s">
        <v>38</v>
      </c>
      <c r="AX286" s="15" t="s">
        <v>83</v>
      </c>
      <c r="AY286" s="238" t="s">
        <v>152</v>
      </c>
    </row>
    <row r="287" spans="1:65" s="2" customFormat="1" ht="24.15" customHeight="1">
      <c r="A287" s="38"/>
      <c r="B287" s="39"/>
      <c r="C287" s="175" t="s">
        <v>386</v>
      </c>
      <c r="D287" s="175" t="s">
        <v>153</v>
      </c>
      <c r="E287" s="176" t="s">
        <v>910</v>
      </c>
      <c r="F287" s="177" t="s">
        <v>911</v>
      </c>
      <c r="G287" s="178" t="s">
        <v>650</v>
      </c>
      <c r="H287" s="179">
        <v>0.74399999999999999</v>
      </c>
      <c r="I287" s="180"/>
      <c r="J287" s="181">
        <f>ROUND(I287*H287,2)</f>
        <v>0</v>
      </c>
      <c r="K287" s="177" t="s">
        <v>31</v>
      </c>
      <c r="L287" s="43"/>
      <c r="M287" s="182" t="s">
        <v>31</v>
      </c>
      <c r="N287" s="183" t="s">
        <v>47</v>
      </c>
      <c r="O287" s="68"/>
      <c r="P287" s="184">
        <f>O287*H287</f>
        <v>0</v>
      </c>
      <c r="Q287" s="184">
        <v>0</v>
      </c>
      <c r="R287" s="184">
        <f>Q287*H287</f>
        <v>0</v>
      </c>
      <c r="S287" s="184">
        <v>0</v>
      </c>
      <c r="T287" s="185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186" t="s">
        <v>157</v>
      </c>
      <c r="AT287" s="186" t="s">
        <v>153</v>
      </c>
      <c r="AU287" s="186" t="s">
        <v>85</v>
      </c>
      <c r="AY287" s="20" t="s">
        <v>152</v>
      </c>
      <c r="BE287" s="187">
        <f>IF(N287="základní",J287,0)</f>
        <v>0</v>
      </c>
      <c r="BF287" s="187">
        <f>IF(N287="snížená",J287,0)</f>
        <v>0</v>
      </c>
      <c r="BG287" s="187">
        <f>IF(N287="zákl. přenesená",J287,0)</f>
        <v>0</v>
      </c>
      <c r="BH287" s="187">
        <f>IF(N287="sníž. přenesená",J287,0)</f>
        <v>0</v>
      </c>
      <c r="BI287" s="187">
        <f>IF(N287="nulová",J287,0)</f>
        <v>0</v>
      </c>
      <c r="BJ287" s="20" t="s">
        <v>83</v>
      </c>
      <c r="BK287" s="187">
        <f>ROUND(I287*H287,2)</f>
        <v>0</v>
      </c>
      <c r="BL287" s="20" t="s">
        <v>157</v>
      </c>
      <c r="BM287" s="186" t="s">
        <v>1328</v>
      </c>
    </row>
    <row r="288" spans="1:65" s="13" customFormat="1" ht="10.199999999999999">
      <c r="B288" s="207"/>
      <c r="C288" s="208"/>
      <c r="D288" s="188" t="s">
        <v>210</v>
      </c>
      <c r="E288" s="209" t="s">
        <v>31</v>
      </c>
      <c r="F288" s="210" t="s">
        <v>1309</v>
      </c>
      <c r="G288" s="208"/>
      <c r="H288" s="209" t="s">
        <v>31</v>
      </c>
      <c r="I288" s="211"/>
      <c r="J288" s="208"/>
      <c r="K288" s="208"/>
      <c r="L288" s="212"/>
      <c r="M288" s="213"/>
      <c r="N288" s="214"/>
      <c r="O288" s="214"/>
      <c r="P288" s="214"/>
      <c r="Q288" s="214"/>
      <c r="R288" s="214"/>
      <c r="S288" s="214"/>
      <c r="T288" s="215"/>
      <c r="AT288" s="216" t="s">
        <v>210</v>
      </c>
      <c r="AU288" s="216" t="s">
        <v>85</v>
      </c>
      <c r="AV288" s="13" t="s">
        <v>83</v>
      </c>
      <c r="AW288" s="13" t="s">
        <v>38</v>
      </c>
      <c r="AX288" s="13" t="s">
        <v>76</v>
      </c>
      <c r="AY288" s="216" t="s">
        <v>152</v>
      </c>
    </row>
    <row r="289" spans="1:65" s="13" customFormat="1" ht="10.199999999999999">
      <c r="B289" s="207"/>
      <c r="C289" s="208"/>
      <c r="D289" s="188" t="s">
        <v>210</v>
      </c>
      <c r="E289" s="209" t="s">
        <v>31</v>
      </c>
      <c r="F289" s="210" t="s">
        <v>913</v>
      </c>
      <c r="G289" s="208"/>
      <c r="H289" s="209" t="s">
        <v>31</v>
      </c>
      <c r="I289" s="211"/>
      <c r="J289" s="208"/>
      <c r="K289" s="208"/>
      <c r="L289" s="212"/>
      <c r="M289" s="213"/>
      <c r="N289" s="214"/>
      <c r="O289" s="214"/>
      <c r="P289" s="214"/>
      <c r="Q289" s="214"/>
      <c r="R289" s="214"/>
      <c r="S289" s="214"/>
      <c r="T289" s="215"/>
      <c r="AT289" s="216" t="s">
        <v>210</v>
      </c>
      <c r="AU289" s="216" t="s">
        <v>85</v>
      </c>
      <c r="AV289" s="13" t="s">
        <v>83</v>
      </c>
      <c r="AW289" s="13" t="s">
        <v>38</v>
      </c>
      <c r="AX289" s="13" t="s">
        <v>76</v>
      </c>
      <c r="AY289" s="216" t="s">
        <v>152</v>
      </c>
    </row>
    <row r="290" spans="1:65" s="14" customFormat="1" ht="10.199999999999999">
      <c r="B290" s="217"/>
      <c r="C290" s="218"/>
      <c r="D290" s="188" t="s">
        <v>210</v>
      </c>
      <c r="E290" s="219" t="s">
        <v>1170</v>
      </c>
      <c r="F290" s="220" t="s">
        <v>1329</v>
      </c>
      <c r="G290" s="218"/>
      <c r="H290" s="221">
        <v>6.4000000000000001E-2</v>
      </c>
      <c r="I290" s="222"/>
      <c r="J290" s="218"/>
      <c r="K290" s="218"/>
      <c r="L290" s="223"/>
      <c r="M290" s="224"/>
      <c r="N290" s="225"/>
      <c r="O290" s="225"/>
      <c r="P290" s="225"/>
      <c r="Q290" s="225"/>
      <c r="R290" s="225"/>
      <c r="S290" s="225"/>
      <c r="T290" s="226"/>
      <c r="AT290" s="227" t="s">
        <v>210</v>
      </c>
      <c r="AU290" s="227" t="s">
        <v>85</v>
      </c>
      <c r="AV290" s="14" t="s">
        <v>85</v>
      </c>
      <c r="AW290" s="14" t="s">
        <v>38</v>
      </c>
      <c r="AX290" s="14" t="s">
        <v>76</v>
      </c>
      <c r="AY290" s="227" t="s">
        <v>152</v>
      </c>
    </row>
    <row r="291" spans="1:65" s="13" customFormat="1" ht="10.199999999999999">
      <c r="B291" s="207"/>
      <c r="C291" s="208"/>
      <c r="D291" s="188" t="s">
        <v>210</v>
      </c>
      <c r="E291" s="209" t="s">
        <v>31</v>
      </c>
      <c r="F291" s="210" t="s">
        <v>915</v>
      </c>
      <c r="G291" s="208"/>
      <c r="H291" s="209" t="s">
        <v>31</v>
      </c>
      <c r="I291" s="211"/>
      <c r="J291" s="208"/>
      <c r="K291" s="208"/>
      <c r="L291" s="212"/>
      <c r="M291" s="213"/>
      <c r="N291" s="214"/>
      <c r="O291" s="214"/>
      <c r="P291" s="214"/>
      <c r="Q291" s="214"/>
      <c r="R291" s="214"/>
      <c r="S291" s="214"/>
      <c r="T291" s="215"/>
      <c r="AT291" s="216" t="s">
        <v>210</v>
      </c>
      <c r="AU291" s="216" t="s">
        <v>85</v>
      </c>
      <c r="AV291" s="13" t="s">
        <v>83</v>
      </c>
      <c r="AW291" s="13" t="s">
        <v>38</v>
      </c>
      <c r="AX291" s="13" t="s">
        <v>76</v>
      </c>
      <c r="AY291" s="216" t="s">
        <v>152</v>
      </c>
    </row>
    <row r="292" spans="1:65" s="14" customFormat="1" ht="10.199999999999999">
      <c r="B292" s="217"/>
      <c r="C292" s="218"/>
      <c r="D292" s="188" t="s">
        <v>210</v>
      </c>
      <c r="E292" s="219" t="s">
        <v>693</v>
      </c>
      <c r="F292" s="220" t="s">
        <v>1330</v>
      </c>
      <c r="G292" s="218"/>
      <c r="H292" s="221">
        <v>0.74399999999999999</v>
      </c>
      <c r="I292" s="222"/>
      <c r="J292" s="218"/>
      <c r="K292" s="218"/>
      <c r="L292" s="223"/>
      <c r="M292" s="224"/>
      <c r="N292" s="225"/>
      <c r="O292" s="225"/>
      <c r="P292" s="225"/>
      <c r="Q292" s="225"/>
      <c r="R292" s="225"/>
      <c r="S292" s="225"/>
      <c r="T292" s="226"/>
      <c r="AT292" s="227" t="s">
        <v>210</v>
      </c>
      <c r="AU292" s="227" t="s">
        <v>85</v>
      </c>
      <c r="AV292" s="14" t="s">
        <v>85</v>
      </c>
      <c r="AW292" s="14" t="s">
        <v>38</v>
      </c>
      <c r="AX292" s="14" t="s">
        <v>83</v>
      </c>
      <c r="AY292" s="227" t="s">
        <v>152</v>
      </c>
    </row>
    <row r="293" spans="1:65" s="11" customFormat="1" ht="22.8" customHeight="1">
      <c r="B293" s="161"/>
      <c r="C293" s="162"/>
      <c r="D293" s="163" t="s">
        <v>75</v>
      </c>
      <c r="E293" s="205" t="s">
        <v>189</v>
      </c>
      <c r="F293" s="205" t="s">
        <v>917</v>
      </c>
      <c r="G293" s="162"/>
      <c r="H293" s="162"/>
      <c r="I293" s="165"/>
      <c r="J293" s="206">
        <f>BK293</f>
        <v>0</v>
      </c>
      <c r="K293" s="162"/>
      <c r="L293" s="167"/>
      <c r="M293" s="168"/>
      <c r="N293" s="169"/>
      <c r="O293" s="169"/>
      <c r="P293" s="170">
        <f>SUM(P294:P360)</f>
        <v>0</v>
      </c>
      <c r="Q293" s="169"/>
      <c r="R293" s="170">
        <f>SUM(R294:R360)</f>
        <v>11.373739640000002</v>
      </c>
      <c r="S293" s="169"/>
      <c r="T293" s="171">
        <f>SUM(T294:T360)</f>
        <v>0.3</v>
      </c>
      <c r="AR293" s="172" t="s">
        <v>83</v>
      </c>
      <c r="AT293" s="173" t="s">
        <v>75</v>
      </c>
      <c r="AU293" s="173" t="s">
        <v>83</v>
      </c>
      <c r="AY293" s="172" t="s">
        <v>152</v>
      </c>
      <c r="BK293" s="174">
        <f>SUM(BK294:BK360)</f>
        <v>0</v>
      </c>
    </row>
    <row r="294" spans="1:65" s="2" customFormat="1" ht="24.15" customHeight="1">
      <c r="A294" s="38"/>
      <c r="B294" s="39"/>
      <c r="C294" s="175" t="s">
        <v>227</v>
      </c>
      <c r="D294" s="175" t="s">
        <v>153</v>
      </c>
      <c r="E294" s="176" t="s">
        <v>1331</v>
      </c>
      <c r="F294" s="177" t="s">
        <v>1332</v>
      </c>
      <c r="G294" s="178" t="s">
        <v>207</v>
      </c>
      <c r="H294" s="179">
        <v>13.8</v>
      </c>
      <c r="I294" s="180"/>
      <c r="J294" s="181">
        <f>ROUND(I294*H294,2)</f>
        <v>0</v>
      </c>
      <c r="K294" s="177" t="s">
        <v>31</v>
      </c>
      <c r="L294" s="43"/>
      <c r="M294" s="182" t="s">
        <v>31</v>
      </c>
      <c r="N294" s="183" t="s">
        <v>47</v>
      </c>
      <c r="O294" s="68"/>
      <c r="P294" s="184">
        <f>O294*H294</f>
        <v>0</v>
      </c>
      <c r="Q294" s="184">
        <v>4.0000000000000003E-5</v>
      </c>
      <c r="R294" s="184">
        <f>Q294*H294</f>
        <v>5.5200000000000008E-4</v>
      </c>
      <c r="S294" s="184">
        <v>0</v>
      </c>
      <c r="T294" s="185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186" t="s">
        <v>157</v>
      </c>
      <c r="AT294" s="186" t="s">
        <v>153</v>
      </c>
      <c r="AU294" s="186" t="s">
        <v>85</v>
      </c>
      <c r="AY294" s="20" t="s">
        <v>152</v>
      </c>
      <c r="BE294" s="187">
        <f>IF(N294="základní",J294,0)</f>
        <v>0</v>
      </c>
      <c r="BF294" s="187">
        <f>IF(N294="snížená",J294,0)</f>
        <v>0</v>
      </c>
      <c r="BG294" s="187">
        <f>IF(N294="zákl. přenesená",J294,0)</f>
        <v>0</v>
      </c>
      <c r="BH294" s="187">
        <f>IF(N294="sníž. přenesená",J294,0)</f>
        <v>0</v>
      </c>
      <c r="BI294" s="187">
        <f>IF(N294="nulová",J294,0)</f>
        <v>0</v>
      </c>
      <c r="BJ294" s="20" t="s">
        <v>83</v>
      </c>
      <c r="BK294" s="187">
        <f>ROUND(I294*H294,2)</f>
        <v>0</v>
      </c>
      <c r="BL294" s="20" t="s">
        <v>157</v>
      </c>
      <c r="BM294" s="186" t="s">
        <v>1333</v>
      </c>
    </row>
    <row r="295" spans="1:65" s="14" customFormat="1" ht="10.199999999999999">
      <c r="B295" s="217"/>
      <c r="C295" s="218"/>
      <c r="D295" s="188" t="s">
        <v>210</v>
      </c>
      <c r="E295" s="219" t="s">
        <v>31</v>
      </c>
      <c r="F295" s="220" t="s">
        <v>1334</v>
      </c>
      <c r="G295" s="218"/>
      <c r="H295" s="221">
        <v>13.8</v>
      </c>
      <c r="I295" s="222"/>
      <c r="J295" s="218"/>
      <c r="K295" s="218"/>
      <c r="L295" s="223"/>
      <c r="M295" s="224"/>
      <c r="N295" s="225"/>
      <c r="O295" s="225"/>
      <c r="P295" s="225"/>
      <c r="Q295" s="225"/>
      <c r="R295" s="225"/>
      <c r="S295" s="225"/>
      <c r="T295" s="226"/>
      <c r="AT295" s="227" t="s">
        <v>210</v>
      </c>
      <c r="AU295" s="227" t="s">
        <v>85</v>
      </c>
      <c r="AV295" s="14" t="s">
        <v>85</v>
      </c>
      <c r="AW295" s="14" t="s">
        <v>38</v>
      </c>
      <c r="AX295" s="14" t="s">
        <v>76</v>
      </c>
      <c r="AY295" s="227" t="s">
        <v>152</v>
      </c>
    </row>
    <row r="296" spans="1:65" s="15" customFormat="1" ht="10.199999999999999">
      <c r="B296" s="228"/>
      <c r="C296" s="229"/>
      <c r="D296" s="188" t="s">
        <v>210</v>
      </c>
      <c r="E296" s="230" t="s">
        <v>1180</v>
      </c>
      <c r="F296" s="231" t="s">
        <v>223</v>
      </c>
      <c r="G296" s="229"/>
      <c r="H296" s="232">
        <v>13.8</v>
      </c>
      <c r="I296" s="233"/>
      <c r="J296" s="229"/>
      <c r="K296" s="229"/>
      <c r="L296" s="234"/>
      <c r="M296" s="235"/>
      <c r="N296" s="236"/>
      <c r="O296" s="236"/>
      <c r="P296" s="236"/>
      <c r="Q296" s="236"/>
      <c r="R296" s="236"/>
      <c r="S296" s="236"/>
      <c r="T296" s="237"/>
      <c r="AT296" s="238" t="s">
        <v>210</v>
      </c>
      <c r="AU296" s="238" t="s">
        <v>85</v>
      </c>
      <c r="AV296" s="15" t="s">
        <v>157</v>
      </c>
      <c r="AW296" s="15" t="s">
        <v>38</v>
      </c>
      <c r="AX296" s="15" t="s">
        <v>83</v>
      </c>
      <c r="AY296" s="238" t="s">
        <v>152</v>
      </c>
    </row>
    <row r="297" spans="1:65" s="2" customFormat="1" ht="16.5" customHeight="1">
      <c r="A297" s="38"/>
      <c r="B297" s="39"/>
      <c r="C297" s="239" t="s">
        <v>394</v>
      </c>
      <c r="D297" s="239" t="s">
        <v>224</v>
      </c>
      <c r="E297" s="240" t="s">
        <v>1335</v>
      </c>
      <c r="F297" s="241" t="s">
        <v>1336</v>
      </c>
      <c r="G297" s="242" t="s">
        <v>207</v>
      </c>
      <c r="H297" s="243">
        <v>14.007</v>
      </c>
      <c r="I297" s="244"/>
      <c r="J297" s="245">
        <f>ROUND(I297*H297,2)</f>
        <v>0</v>
      </c>
      <c r="K297" s="241" t="s">
        <v>31</v>
      </c>
      <c r="L297" s="246"/>
      <c r="M297" s="247" t="s">
        <v>31</v>
      </c>
      <c r="N297" s="248" t="s">
        <v>47</v>
      </c>
      <c r="O297" s="68"/>
      <c r="P297" s="184">
        <f>O297*H297</f>
        <v>0</v>
      </c>
      <c r="Q297" s="184">
        <v>4.2999999999999997E-2</v>
      </c>
      <c r="R297" s="184">
        <f>Q297*H297</f>
        <v>0.60230099999999998</v>
      </c>
      <c r="S297" s="184">
        <v>0</v>
      </c>
      <c r="T297" s="185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186" t="s">
        <v>189</v>
      </c>
      <c r="AT297" s="186" t="s">
        <v>224</v>
      </c>
      <c r="AU297" s="186" t="s">
        <v>85</v>
      </c>
      <c r="AY297" s="20" t="s">
        <v>152</v>
      </c>
      <c r="BE297" s="187">
        <f>IF(N297="základní",J297,0)</f>
        <v>0</v>
      </c>
      <c r="BF297" s="187">
        <f>IF(N297="snížená",J297,0)</f>
        <v>0</v>
      </c>
      <c r="BG297" s="187">
        <f>IF(N297="zákl. přenesená",J297,0)</f>
        <v>0</v>
      </c>
      <c r="BH297" s="187">
        <f>IF(N297="sníž. přenesená",J297,0)</f>
        <v>0</v>
      </c>
      <c r="BI297" s="187">
        <f>IF(N297="nulová",J297,0)</f>
        <v>0</v>
      </c>
      <c r="BJ297" s="20" t="s">
        <v>83</v>
      </c>
      <c r="BK297" s="187">
        <f>ROUND(I297*H297,2)</f>
        <v>0</v>
      </c>
      <c r="BL297" s="20" t="s">
        <v>157</v>
      </c>
      <c r="BM297" s="186" t="s">
        <v>1337</v>
      </c>
    </row>
    <row r="298" spans="1:65" s="14" customFormat="1" ht="10.199999999999999">
      <c r="B298" s="217"/>
      <c r="C298" s="218"/>
      <c r="D298" s="188" t="s">
        <v>210</v>
      </c>
      <c r="E298" s="219" t="s">
        <v>31</v>
      </c>
      <c r="F298" s="220" t="s">
        <v>1338</v>
      </c>
      <c r="G298" s="218"/>
      <c r="H298" s="221">
        <v>14.007</v>
      </c>
      <c r="I298" s="222"/>
      <c r="J298" s="218"/>
      <c r="K298" s="218"/>
      <c r="L298" s="223"/>
      <c r="M298" s="224"/>
      <c r="N298" s="225"/>
      <c r="O298" s="225"/>
      <c r="P298" s="225"/>
      <c r="Q298" s="225"/>
      <c r="R298" s="225"/>
      <c r="S298" s="225"/>
      <c r="T298" s="226"/>
      <c r="AT298" s="227" t="s">
        <v>210</v>
      </c>
      <c r="AU298" s="227" t="s">
        <v>85</v>
      </c>
      <c r="AV298" s="14" t="s">
        <v>85</v>
      </c>
      <c r="AW298" s="14" t="s">
        <v>38</v>
      </c>
      <c r="AX298" s="14" t="s">
        <v>83</v>
      </c>
      <c r="AY298" s="227" t="s">
        <v>152</v>
      </c>
    </row>
    <row r="299" spans="1:65" s="2" customFormat="1" ht="21.75" customHeight="1">
      <c r="A299" s="38"/>
      <c r="B299" s="39"/>
      <c r="C299" s="175" t="s">
        <v>400</v>
      </c>
      <c r="D299" s="175" t="s">
        <v>153</v>
      </c>
      <c r="E299" s="176" t="s">
        <v>1339</v>
      </c>
      <c r="F299" s="177" t="s">
        <v>1340</v>
      </c>
      <c r="G299" s="178" t="s">
        <v>207</v>
      </c>
      <c r="H299" s="179">
        <v>8</v>
      </c>
      <c r="I299" s="180"/>
      <c r="J299" s="181">
        <f>ROUND(I299*H299,2)</f>
        <v>0</v>
      </c>
      <c r="K299" s="177" t="s">
        <v>31</v>
      </c>
      <c r="L299" s="43"/>
      <c r="M299" s="182" t="s">
        <v>31</v>
      </c>
      <c r="N299" s="183" t="s">
        <v>47</v>
      </c>
      <c r="O299" s="68"/>
      <c r="P299" s="184">
        <f>O299*H299</f>
        <v>0</v>
      </c>
      <c r="Q299" s="184">
        <v>0</v>
      </c>
      <c r="R299" s="184">
        <f>Q299*H299</f>
        <v>0</v>
      </c>
      <c r="S299" s="184">
        <v>0</v>
      </c>
      <c r="T299" s="185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186" t="s">
        <v>157</v>
      </c>
      <c r="AT299" s="186" t="s">
        <v>153</v>
      </c>
      <c r="AU299" s="186" t="s">
        <v>85</v>
      </c>
      <c r="AY299" s="20" t="s">
        <v>152</v>
      </c>
      <c r="BE299" s="187">
        <f>IF(N299="základní",J299,0)</f>
        <v>0</v>
      </c>
      <c r="BF299" s="187">
        <f>IF(N299="snížená",J299,0)</f>
        <v>0</v>
      </c>
      <c r="BG299" s="187">
        <f>IF(N299="zákl. přenesená",J299,0)</f>
        <v>0</v>
      </c>
      <c r="BH299" s="187">
        <f>IF(N299="sníž. přenesená",J299,0)</f>
        <v>0</v>
      </c>
      <c r="BI299" s="187">
        <f>IF(N299="nulová",J299,0)</f>
        <v>0</v>
      </c>
      <c r="BJ299" s="20" t="s">
        <v>83</v>
      </c>
      <c r="BK299" s="187">
        <f>ROUND(I299*H299,2)</f>
        <v>0</v>
      </c>
      <c r="BL299" s="20" t="s">
        <v>157</v>
      </c>
      <c r="BM299" s="186" t="s">
        <v>1341</v>
      </c>
    </row>
    <row r="300" spans="1:65" s="14" customFormat="1" ht="10.199999999999999">
      <c r="B300" s="217"/>
      <c r="C300" s="218"/>
      <c r="D300" s="188" t="s">
        <v>210</v>
      </c>
      <c r="E300" s="219" t="s">
        <v>1186</v>
      </c>
      <c r="F300" s="220" t="s">
        <v>1342</v>
      </c>
      <c r="G300" s="218"/>
      <c r="H300" s="221">
        <v>8</v>
      </c>
      <c r="I300" s="222"/>
      <c r="J300" s="218"/>
      <c r="K300" s="218"/>
      <c r="L300" s="223"/>
      <c r="M300" s="224"/>
      <c r="N300" s="225"/>
      <c r="O300" s="225"/>
      <c r="P300" s="225"/>
      <c r="Q300" s="225"/>
      <c r="R300" s="225"/>
      <c r="S300" s="225"/>
      <c r="T300" s="226"/>
      <c r="AT300" s="227" t="s">
        <v>210</v>
      </c>
      <c r="AU300" s="227" t="s">
        <v>85</v>
      </c>
      <c r="AV300" s="14" t="s">
        <v>85</v>
      </c>
      <c r="AW300" s="14" t="s">
        <v>38</v>
      </c>
      <c r="AX300" s="14" t="s">
        <v>83</v>
      </c>
      <c r="AY300" s="227" t="s">
        <v>152</v>
      </c>
    </row>
    <row r="301" spans="1:65" s="2" customFormat="1" ht="21.75" customHeight="1">
      <c r="A301" s="38"/>
      <c r="B301" s="39"/>
      <c r="C301" s="239" t="s">
        <v>407</v>
      </c>
      <c r="D301" s="239" t="s">
        <v>224</v>
      </c>
      <c r="E301" s="240" t="s">
        <v>1343</v>
      </c>
      <c r="F301" s="241" t="s">
        <v>1344</v>
      </c>
      <c r="G301" s="242" t="s">
        <v>207</v>
      </c>
      <c r="H301" s="243">
        <v>8.08</v>
      </c>
      <c r="I301" s="244"/>
      <c r="J301" s="245">
        <f>ROUND(I301*H301,2)</f>
        <v>0</v>
      </c>
      <c r="K301" s="241" t="s">
        <v>31</v>
      </c>
      <c r="L301" s="246"/>
      <c r="M301" s="247" t="s">
        <v>31</v>
      </c>
      <c r="N301" s="248" t="s">
        <v>47</v>
      </c>
      <c r="O301" s="68"/>
      <c r="P301" s="184">
        <f>O301*H301</f>
        <v>0</v>
      </c>
      <c r="Q301" s="184">
        <v>3.5999999999999997E-2</v>
      </c>
      <c r="R301" s="184">
        <f>Q301*H301</f>
        <v>0.29087999999999997</v>
      </c>
      <c r="S301" s="184">
        <v>0</v>
      </c>
      <c r="T301" s="185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186" t="s">
        <v>189</v>
      </c>
      <c r="AT301" s="186" t="s">
        <v>224</v>
      </c>
      <c r="AU301" s="186" t="s">
        <v>85</v>
      </c>
      <c r="AY301" s="20" t="s">
        <v>152</v>
      </c>
      <c r="BE301" s="187">
        <f>IF(N301="základní",J301,0)</f>
        <v>0</v>
      </c>
      <c r="BF301" s="187">
        <f>IF(N301="snížená",J301,0)</f>
        <v>0</v>
      </c>
      <c r="BG301" s="187">
        <f>IF(N301="zákl. přenesená",J301,0)</f>
        <v>0</v>
      </c>
      <c r="BH301" s="187">
        <f>IF(N301="sníž. přenesená",J301,0)</f>
        <v>0</v>
      </c>
      <c r="BI301" s="187">
        <f>IF(N301="nulová",J301,0)</f>
        <v>0</v>
      </c>
      <c r="BJ301" s="20" t="s">
        <v>83</v>
      </c>
      <c r="BK301" s="187">
        <f>ROUND(I301*H301,2)</f>
        <v>0</v>
      </c>
      <c r="BL301" s="20" t="s">
        <v>157</v>
      </c>
      <c r="BM301" s="186" t="s">
        <v>1345</v>
      </c>
    </row>
    <row r="302" spans="1:65" s="14" customFormat="1" ht="10.199999999999999">
      <c r="B302" s="217"/>
      <c r="C302" s="218"/>
      <c r="D302" s="188" t="s">
        <v>210</v>
      </c>
      <c r="E302" s="219" t="s">
        <v>31</v>
      </c>
      <c r="F302" s="220" t="s">
        <v>1346</v>
      </c>
      <c r="G302" s="218"/>
      <c r="H302" s="221">
        <v>8.08</v>
      </c>
      <c r="I302" s="222"/>
      <c r="J302" s="218"/>
      <c r="K302" s="218"/>
      <c r="L302" s="223"/>
      <c r="M302" s="224"/>
      <c r="N302" s="225"/>
      <c r="O302" s="225"/>
      <c r="P302" s="225"/>
      <c r="Q302" s="225"/>
      <c r="R302" s="225"/>
      <c r="S302" s="225"/>
      <c r="T302" s="226"/>
      <c r="AT302" s="227" t="s">
        <v>210</v>
      </c>
      <c r="AU302" s="227" t="s">
        <v>85</v>
      </c>
      <c r="AV302" s="14" t="s">
        <v>85</v>
      </c>
      <c r="AW302" s="14" t="s">
        <v>38</v>
      </c>
      <c r="AX302" s="14" t="s">
        <v>83</v>
      </c>
      <c r="AY302" s="227" t="s">
        <v>152</v>
      </c>
    </row>
    <row r="303" spans="1:65" s="2" customFormat="1" ht="24.15" customHeight="1">
      <c r="A303" s="38"/>
      <c r="B303" s="39"/>
      <c r="C303" s="175" t="s">
        <v>601</v>
      </c>
      <c r="D303" s="175" t="s">
        <v>153</v>
      </c>
      <c r="E303" s="176" t="s">
        <v>1347</v>
      </c>
      <c r="F303" s="177" t="s">
        <v>1348</v>
      </c>
      <c r="G303" s="178" t="s">
        <v>262</v>
      </c>
      <c r="H303" s="179">
        <v>2</v>
      </c>
      <c r="I303" s="180"/>
      <c r="J303" s="181">
        <f>ROUND(I303*H303,2)</f>
        <v>0</v>
      </c>
      <c r="K303" s="177" t="s">
        <v>31</v>
      </c>
      <c r="L303" s="43"/>
      <c r="M303" s="182" t="s">
        <v>31</v>
      </c>
      <c r="N303" s="183" t="s">
        <v>47</v>
      </c>
      <c r="O303" s="68"/>
      <c r="P303" s="184">
        <f>O303*H303</f>
        <v>0</v>
      </c>
      <c r="Q303" s="184">
        <v>1.67E-3</v>
      </c>
      <c r="R303" s="184">
        <f>Q303*H303</f>
        <v>3.3400000000000001E-3</v>
      </c>
      <c r="S303" s="184">
        <v>0</v>
      </c>
      <c r="T303" s="185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186" t="s">
        <v>157</v>
      </c>
      <c r="AT303" s="186" t="s">
        <v>153</v>
      </c>
      <c r="AU303" s="186" t="s">
        <v>85</v>
      </c>
      <c r="AY303" s="20" t="s">
        <v>152</v>
      </c>
      <c r="BE303" s="187">
        <f>IF(N303="základní",J303,0)</f>
        <v>0</v>
      </c>
      <c r="BF303" s="187">
        <f>IF(N303="snížená",J303,0)</f>
        <v>0</v>
      </c>
      <c r="BG303" s="187">
        <f>IF(N303="zákl. přenesená",J303,0)</f>
        <v>0</v>
      </c>
      <c r="BH303" s="187">
        <f>IF(N303="sníž. přenesená",J303,0)</f>
        <v>0</v>
      </c>
      <c r="BI303" s="187">
        <f>IF(N303="nulová",J303,0)</f>
        <v>0</v>
      </c>
      <c r="BJ303" s="20" t="s">
        <v>83</v>
      </c>
      <c r="BK303" s="187">
        <f>ROUND(I303*H303,2)</f>
        <v>0</v>
      </c>
      <c r="BL303" s="20" t="s">
        <v>157</v>
      </c>
      <c r="BM303" s="186" t="s">
        <v>1349</v>
      </c>
    </row>
    <row r="304" spans="1:65" s="2" customFormat="1" ht="16.5" customHeight="1">
      <c r="A304" s="38"/>
      <c r="B304" s="39"/>
      <c r="C304" s="239" t="s">
        <v>605</v>
      </c>
      <c r="D304" s="239" t="s">
        <v>224</v>
      </c>
      <c r="E304" s="240" t="s">
        <v>1350</v>
      </c>
      <c r="F304" s="241" t="s">
        <v>1351</v>
      </c>
      <c r="G304" s="242" t="s">
        <v>262</v>
      </c>
      <c r="H304" s="243">
        <v>1</v>
      </c>
      <c r="I304" s="244"/>
      <c r="J304" s="245">
        <f>ROUND(I304*H304,2)</f>
        <v>0</v>
      </c>
      <c r="K304" s="241" t="s">
        <v>31</v>
      </c>
      <c r="L304" s="246"/>
      <c r="M304" s="247" t="s">
        <v>31</v>
      </c>
      <c r="N304" s="248" t="s">
        <v>47</v>
      </c>
      <c r="O304" s="68"/>
      <c r="P304" s="184">
        <f>O304*H304</f>
        <v>0</v>
      </c>
      <c r="Q304" s="184">
        <v>8.9999999999999993E-3</v>
      </c>
      <c r="R304" s="184">
        <f>Q304*H304</f>
        <v>8.9999999999999993E-3</v>
      </c>
      <c r="S304" s="184">
        <v>0</v>
      </c>
      <c r="T304" s="185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186" t="s">
        <v>189</v>
      </c>
      <c r="AT304" s="186" t="s">
        <v>224</v>
      </c>
      <c r="AU304" s="186" t="s">
        <v>85</v>
      </c>
      <c r="AY304" s="20" t="s">
        <v>152</v>
      </c>
      <c r="BE304" s="187">
        <f>IF(N304="základní",J304,0)</f>
        <v>0</v>
      </c>
      <c r="BF304" s="187">
        <f>IF(N304="snížená",J304,0)</f>
        <v>0</v>
      </c>
      <c r="BG304" s="187">
        <f>IF(N304="zákl. přenesená",J304,0)</f>
        <v>0</v>
      </c>
      <c r="BH304" s="187">
        <f>IF(N304="sníž. přenesená",J304,0)</f>
        <v>0</v>
      </c>
      <c r="BI304" s="187">
        <f>IF(N304="nulová",J304,0)</f>
        <v>0</v>
      </c>
      <c r="BJ304" s="20" t="s">
        <v>83</v>
      </c>
      <c r="BK304" s="187">
        <f>ROUND(I304*H304,2)</f>
        <v>0</v>
      </c>
      <c r="BL304" s="20" t="s">
        <v>157</v>
      </c>
      <c r="BM304" s="186" t="s">
        <v>1352</v>
      </c>
    </row>
    <row r="305" spans="1:65" s="14" customFormat="1" ht="10.199999999999999">
      <c r="B305" s="217"/>
      <c r="C305" s="218"/>
      <c r="D305" s="188" t="s">
        <v>210</v>
      </c>
      <c r="E305" s="219" t="s">
        <v>31</v>
      </c>
      <c r="F305" s="220" t="s">
        <v>1353</v>
      </c>
      <c r="G305" s="218"/>
      <c r="H305" s="221">
        <v>1</v>
      </c>
      <c r="I305" s="222"/>
      <c r="J305" s="218"/>
      <c r="K305" s="218"/>
      <c r="L305" s="223"/>
      <c r="M305" s="224"/>
      <c r="N305" s="225"/>
      <c r="O305" s="225"/>
      <c r="P305" s="225"/>
      <c r="Q305" s="225"/>
      <c r="R305" s="225"/>
      <c r="S305" s="225"/>
      <c r="T305" s="226"/>
      <c r="AT305" s="227" t="s">
        <v>210</v>
      </c>
      <c r="AU305" s="227" t="s">
        <v>85</v>
      </c>
      <c r="AV305" s="14" t="s">
        <v>85</v>
      </c>
      <c r="AW305" s="14" t="s">
        <v>38</v>
      </c>
      <c r="AX305" s="14" t="s">
        <v>83</v>
      </c>
      <c r="AY305" s="227" t="s">
        <v>152</v>
      </c>
    </row>
    <row r="306" spans="1:65" s="2" customFormat="1" ht="16.5" customHeight="1">
      <c r="A306" s="38"/>
      <c r="B306" s="39"/>
      <c r="C306" s="239" t="s">
        <v>611</v>
      </c>
      <c r="D306" s="239" t="s">
        <v>224</v>
      </c>
      <c r="E306" s="240" t="s">
        <v>1354</v>
      </c>
      <c r="F306" s="241" t="s">
        <v>1355</v>
      </c>
      <c r="G306" s="242" t="s">
        <v>262</v>
      </c>
      <c r="H306" s="243">
        <v>1</v>
      </c>
      <c r="I306" s="244"/>
      <c r="J306" s="245">
        <f>ROUND(I306*H306,2)</f>
        <v>0</v>
      </c>
      <c r="K306" s="241" t="s">
        <v>31</v>
      </c>
      <c r="L306" s="246"/>
      <c r="M306" s="247" t="s">
        <v>31</v>
      </c>
      <c r="N306" s="248" t="s">
        <v>47</v>
      </c>
      <c r="O306" s="68"/>
      <c r="P306" s="184">
        <f>O306*H306</f>
        <v>0</v>
      </c>
      <c r="Q306" s="184">
        <v>1.4200000000000001E-2</v>
      </c>
      <c r="R306" s="184">
        <f>Q306*H306</f>
        <v>1.4200000000000001E-2</v>
      </c>
      <c r="S306" s="184">
        <v>0</v>
      </c>
      <c r="T306" s="185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186" t="s">
        <v>189</v>
      </c>
      <c r="AT306" s="186" t="s">
        <v>224</v>
      </c>
      <c r="AU306" s="186" t="s">
        <v>85</v>
      </c>
      <c r="AY306" s="20" t="s">
        <v>152</v>
      </c>
      <c r="BE306" s="187">
        <f>IF(N306="základní",J306,0)</f>
        <v>0</v>
      </c>
      <c r="BF306" s="187">
        <f>IF(N306="snížená",J306,0)</f>
        <v>0</v>
      </c>
      <c r="BG306" s="187">
        <f>IF(N306="zákl. přenesená",J306,0)</f>
        <v>0</v>
      </c>
      <c r="BH306" s="187">
        <f>IF(N306="sníž. přenesená",J306,0)</f>
        <v>0</v>
      </c>
      <c r="BI306" s="187">
        <f>IF(N306="nulová",J306,0)</f>
        <v>0</v>
      </c>
      <c r="BJ306" s="20" t="s">
        <v>83</v>
      </c>
      <c r="BK306" s="187">
        <f>ROUND(I306*H306,2)</f>
        <v>0</v>
      </c>
      <c r="BL306" s="20" t="s">
        <v>157</v>
      </c>
      <c r="BM306" s="186" t="s">
        <v>1356</v>
      </c>
    </row>
    <row r="307" spans="1:65" s="14" customFormat="1" ht="10.199999999999999">
      <c r="B307" s="217"/>
      <c r="C307" s="218"/>
      <c r="D307" s="188" t="s">
        <v>210</v>
      </c>
      <c r="E307" s="219" t="s">
        <v>31</v>
      </c>
      <c r="F307" s="220" t="s">
        <v>1353</v>
      </c>
      <c r="G307" s="218"/>
      <c r="H307" s="221">
        <v>1</v>
      </c>
      <c r="I307" s="222"/>
      <c r="J307" s="218"/>
      <c r="K307" s="218"/>
      <c r="L307" s="223"/>
      <c r="M307" s="224"/>
      <c r="N307" s="225"/>
      <c r="O307" s="225"/>
      <c r="P307" s="225"/>
      <c r="Q307" s="225"/>
      <c r="R307" s="225"/>
      <c r="S307" s="225"/>
      <c r="T307" s="226"/>
      <c r="AT307" s="227" t="s">
        <v>210</v>
      </c>
      <c r="AU307" s="227" t="s">
        <v>85</v>
      </c>
      <c r="AV307" s="14" t="s">
        <v>85</v>
      </c>
      <c r="AW307" s="14" t="s">
        <v>38</v>
      </c>
      <c r="AX307" s="14" t="s">
        <v>83</v>
      </c>
      <c r="AY307" s="227" t="s">
        <v>152</v>
      </c>
    </row>
    <row r="308" spans="1:65" s="2" customFormat="1" ht="24.15" customHeight="1">
      <c r="A308" s="38"/>
      <c r="B308" s="39"/>
      <c r="C308" s="175" t="s">
        <v>618</v>
      </c>
      <c r="D308" s="175" t="s">
        <v>153</v>
      </c>
      <c r="E308" s="176" t="s">
        <v>1357</v>
      </c>
      <c r="F308" s="177" t="s">
        <v>1358</v>
      </c>
      <c r="G308" s="178" t="s">
        <v>207</v>
      </c>
      <c r="H308" s="179">
        <v>113.53</v>
      </c>
      <c r="I308" s="180"/>
      <c r="J308" s="181">
        <f>ROUND(I308*H308,2)</f>
        <v>0</v>
      </c>
      <c r="K308" s="177" t="s">
        <v>31</v>
      </c>
      <c r="L308" s="43"/>
      <c r="M308" s="182" t="s">
        <v>31</v>
      </c>
      <c r="N308" s="183" t="s">
        <v>47</v>
      </c>
      <c r="O308" s="68"/>
      <c r="P308" s="184">
        <f>O308*H308</f>
        <v>0</v>
      </c>
      <c r="Q308" s="184">
        <v>0</v>
      </c>
      <c r="R308" s="184">
        <f>Q308*H308</f>
        <v>0</v>
      </c>
      <c r="S308" s="184">
        <v>0</v>
      </c>
      <c r="T308" s="185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186" t="s">
        <v>157</v>
      </c>
      <c r="AT308" s="186" t="s">
        <v>153</v>
      </c>
      <c r="AU308" s="186" t="s">
        <v>85</v>
      </c>
      <c r="AY308" s="20" t="s">
        <v>152</v>
      </c>
      <c r="BE308" s="187">
        <f>IF(N308="základní",J308,0)</f>
        <v>0</v>
      </c>
      <c r="BF308" s="187">
        <f>IF(N308="snížená",J308,0)</f>
        <v>0</v>
      </c>
      <c r="BG308" s="187">
        <f>IF(N308="zákl. přenesená",J308,0)</f>
        <v>0</v>
      </c>
      <c r="BH308" s="187">
        <f>IF(N308="sníž. přenesená",J308,0)</f>
        <v>0</v>
      </c>
      <c r="BI308" s="187">
        <f>IF(N308="nulová",J308,0)</f>
        <v>0</v>
      </c>
      <c r="BJ308" s="20" t="s">
        <v>83</v>
      </c>
      <c r="BK308" s="187">
        <f>ROUND(I308*H308,2)</f>
        <v>0</v>
      </c>
      <c r="BL308" s="20" t="s">
        <v>157</v>
      </c>
      <c r="BM308" s="186" t="s">
        <v>1359</v>
      </c>
    </row>
    <row r="309" spans="1:65" s="14" customFormat="1" ht="10.199999999999999">
      <c r="B309" s="217"/>
      <c r="C309" s="218"/>
      <c r="D309" s="188" t="s">
        <v>210</v>
      </c>
      <c r="E309" s="219" t="s">
        <v>31</v>
      </c>
      <c r="F309" s="220" t="s">
        <v>1360</v>
      </c>
      <c r="G309" s="218"/>
      <c r="H309" s="221">
        <v>113.53</v>
      </c>
      <c r="I309" s="222"/>
      <c r="J309" s="218"/>
      <c r="K309" s="218"/>
      <c r="L309" s="223"/>
      <c r="M309" s="224"/>
      <c r="N309" s="225"/>
      <c r="O309" s="225"/>
      <c r="P309" s="225"/>
      <c r="Q309" s="225"/>
      <c r="R309" s="225"/>
      <c r="S309" s="225"/>
      <c r="T309" s="226"/>
      <c r="AT309" s="227" t="s">
        <v>210</v>
      </c>
      <c r="AU309" s="227" t="s">
        <v>85</v>
      </c>
      <c r="AV309" s="14" t="s">
        <v>85</v>
      </c>
      <c r="AW309" s="14" t="s">
        <v>38</v>
      </c>
      <c r="AX309" s="14" t="s">
        <v>76</v>
      </c>
      <c r="AY309" s="227" t="s">
        <v>152</v>
      </c>
    </row>
    <row r="310" spans="1:65" s="15" customFormat="1" ht="10.199999999999999">
      <c r="B310" s="228"/>
      <c r="C310" s="229"/>
      <c r="D310" s="188" t="s">
        <v>210</v>
      </c>
      <c r="E310" s="230" t="s">
        <v>1197</v>
      </c>
      <c r="F310" s="231" t="s">
        <v>223</v>
      </c>
      <c r="G310" s="229"/>
      <c r="H310" s="232">
        <v>113.53</v>
      </c>
      <c r="I310" s="233"/>
      <c r="J310" s="229"/>
      <c r="K310" s="229"/>
      <c r="L310" s="234"/>
      <c r="M310" s="235"/>
      <c r="N310" s="236"/>
      <c r="O310" s="236"/>
      <c r="P310" s="236"/>
      <c r="Q310" s="236"/>
      <c r="R310" s="236"/>
      <c r="S310" s="236"/>
      <c r="T310" s="237"/>
      <c r="AT310" s="238" t="s">
        <v>210</v>
      </c>
      <c r="AU310" s="238" t="s">
        <v>85</v>
      </c>
      <c r="AV310" s="15" t="s">
        <v>157</v>
      </c>
      <c r="AW310" s="15" t="s">
        <v>38</v>
      </c>
      <c r="AX310" s="15" t="s">
        <v>83</v>
      </c>
      <c r="AY310" s="238" t="s">
        <v>152</v>
      </c>
    </row>
    <row r="311" spans="1:65" s="2" customFormat="1" ht="16.5" customHeight="1">
      <c r="A311" s="38"/>
      <c r="B311" s="39"/>
      <c r="C311" s="239" t="s">
        <v>624</v>
      </c>
      <c r="D311" s="239" t="s">
        <v>224</v>
      </c>
      <c r="E311" s="240" t="s">
        <v>1361</v>
      </c>
      <c r="F311" s="241" t="s">
        <v>1362</v>
      </c>
      <c r="G311" s="242" t="s">
        <v>207</v>
      </c>
      <c r="H311" s="243">
        <v>115.233</v>
      </c>
      <c r="I311" s="244"/>
      <c r="J311" s="245">
        <f>ROUND(I311*H311,2)</f>
        <v>0</v>
      </c>
      <c r="K311" s="241" t="s">
        <v>31</v>
      </c>
      <c r="L311" s="246"/>
      <c r="M311" s="247" t="s">
        <v>31</v>
      </c>
      <c r="N311" s="248" t="s">
        <v>47</v>
      </c>
      <c r="O311" s="68"/>
      <c r="P311" s="184">
        <f>O311*H311</f>
        <v>0</v>
      </c>
      <c r="Q311" s="184">
        <v>3.1800000000000001E-3</v>
      </c>
      <c r="R311" s="184">
        <f>Q311*H311</f>
        <v>0.36644094000000005</v>
      </c>
      <c r="S311" s="184">
        <v>0</v>
      </c>
      <c r="T311" s="185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186" t="s">
        <v>189</v>
      </c>
      <c r="AT311" s="186" t="s">
        <v>224</v>
      </c>
      <c r="AU311" s="186" t="s">
        <v>85</v>
      </c>
      <c r="AY311" s="20" t="s">
        <v>152</v>
      </c>
      <c r="BE311" s="187">
        <f>IF(N311="základní",J311,0)</f>
        <v>0</v>
      </c>
      <c r="BF311" s="187">
        <f>IF(N311="snížená",J311,0)</f>
        <v>0</v>
      </c>
      <c r="BG311" s="187">
        <f>IF(N311="zákl. přenesená",J311,0)</f>
        <v>0</v>
      </c>
      <c r="BH311" s="187">
        <f>IF(N311="sníž. přenesená",J311,0)</f>
        <v>0</v>
      </c>
      <c r="BI311" s="187">
        <f>IF(N311="nulová",J311,0)</f>
        <v>0</v>
      </c>
      <c r="BJ311" s="20" t="s">
        <v>83</v>
      </c>
      <c r="BK311" s="187">
        <f>ROUND(I311*H311,2)</f>
        <v>0</v>
      </c>
      <c r="BL311" s="20" t="s">
        <v>157</v>
      </c>
      <c r="BM311" s="186" t="s">
        <v>1363</v>
      </c>
    </row>
    <row r="312" spans="1:65" s="14" customFormat="1" ht="10.199999999999999">
      <c r="B312" s="217"/>
      <c r="C312" s="218"/>
      <c r="D312" s="188" t="s">
        <v>210</v>
      </c>
      <c r="E312" s="219" t="s">
        <v>31</v>
      </c>
      <c r="F312" s="220" t="s">
        <v>1364</v>
      </c>
      <c r="G312" s="218"/>
      <c r="H312" s="221">
        <v>115.233</v>
      </c>
      <c r="I312" s="222"/>
      <c r="J312" s="218"/>
      <c r="K312" s="218"/>
      <c r="L312" s="223"/>
      <c r="M312" s="224"/>
      <c r="N312" s="225"/>
      <c r="O312" s="225"/>
      <c r="P312" s="225"/>
      <c r="Q312" s="225"/>
      <c r="R312" s="225"/>
      <c r="S312" s="225"/>
      <c r="T312" s="226"/>
      <c r="AT312" s="227" t="s">
        <v>210</v>
      </c>
      <c r="AU312" s="227" t="s">
        <v>85</v>
      </c>
      <c r="AV312" s="14" t="s">
        <v>85</v>
      </c>
      <c r="AW312" s="14" t="s">
        <v>38</v>
      </c>
      <c r="AX312" s="14" t="s">
        <v>83</v>
      </c>
      <c r="AY312" s="227" t="s">
        <v>152</v>
      </c>
    </row>
    <row r="313" spans="1:65" s="2" customFormat="1" ht="16.5" customHeight="1">
      <c r="A313" s="38"/>
      <c r="B313" s="39"/>
      <c r="C313" s="175" t="s">
        <v>634</v>
      </c>
      <c r="D313" s="175" t="s">
        <v>153</v>
      </c>
      <c r="E313" s="176" t="s">
        <v>1365</v>
      </c>
      <c r="F313" s="177" t="s">
        <v>1366</v>
      </c>
      <c r="G313" s="178" t="s">
        <v>207</v>
      </c>
      <c r="H313" s="179">
        <v>113.53</v>
      </c>
      <c r="I313" s="180"/>
      <c r="J313" s="181">
        <f>ROUND(I313*H313,2)</f>
        <v>0</v>
      </c>
      <c r="K313" s="177" t="s">
        <v>31</v>
      </c>
      <c r="L313" s="43"/>
      <c r="M313" s="182" t="s">
        <v>31</v>
      </c>
      <c r="N313" s="183" t="s">
        <v>47</v>
      </c>
      <c r="O313" s="68"/>
      <c r="P313" s="184">
        <f>O313*H313</f>
        <v>0</v>
      </c>
      <c r="Q313" s="184">
        <v>0</v>
      </c>
      <c r="R313" s="184">
        <f>Q313*H313</f>
        <v>0</v>
      </c>
      <c r="S313" s="184">
        <v>0</v>
      </c>
      <c r="T313" s="185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186" t="s">
        <v>157</v>
      </c>
      <c r="AT313" s="186" t="s">
        <v>153</v>
      </c>
      <c r="AU313" s="186" t="s">
        <v>85</v>
      </c>
      <c r="AY313" s="20" t="s">
        <v>152</v>
      </c>
      <c r="BE313" s="187">
        <f>IF(N313="základní",J313,0)</f>
        <v>0</v>
      </c>
      <c r="BF313" s="187">
        <f>IF(N313="snížená",J313,0)</f>
        <v>0</v>
      </c>
      <c r="BG313" s="187">
        <f>IF(N313="zákl. přenesená",J313,0)</f>
        <v>0</v>
      </c>
      <c r="BH313" s="187">
        <f>IF(N313="sníž. přenesená",J313,0)</f>
        <v>0</v>
      </c>
      <c r="BI313" s="187">
        <f>IF(N313="nulová",J313,0)</f>
        <v>0</v>
      </c>
      <c r="BJ313" s="20" t="s">
        <v>83</v>
      </c>
      <c r="BK313" s="187">
        <f>ROUND(I313*H313,2)</f>
        <v>0</v>
      </c>
      <c r="BL313" s="20" t="s">
        <v>157</v>
      </c>
      <c r="BM313" s="186" t="s">
        <v>1367</v>
      </c>
    </row>
    <row r="314" spans="1:65" s="14" customFormat="1" ht="10.199999999999999">
      <c r="B314" s="217"/>
      <c r="C314" s="218"/>
      <c r="D314" s="188" t="s">
        <v>210</v>
      </c>
      <c r="E314" s="219" t="s">
        <v>31</v>
      </c>
      <c r="F314" s="220" t="s">
        <v>1368</v>
      </c>
      <c r="G314" s="218"/>
      <c r="H314" s="221">
        <v>113.53</v>
      </c>
      <c r="I314" s="222"/>
      <c r="J314" s="218"/>
      <c r="K314" s="218"/>
      <c r="L314" s="223"/>
      <c r="M314" s="224"/>
      <c r="N314" s="225"/>
      <c r="O314" s="225"/>
      <c r="P314" s="225"/>
      <c r="Q314" s="225"/>
      <c r="R314" s="225"/>
      <c r="S314" s="225"/>
      <c r="T314" s="226"/>
      <c r="AT314" s="227" t="s">
        <v>210</v>
      </c>
      <c r="AU314" s="227" t="s">
        <v>85</v>
      </c>
      <c r="AV314" s="14" t="s">
        <v>85</v>
      </c>
      <c r="AW314" s="14" t="s">
        <v>38</v>
      </c>
      <c r="AX314" s="14" t="s">
        <v>83</v>
      </c>
      <c r="AY314" s="227" t="s">
        <v>152</v>
      </c>
    </row>
    <row r="315" spans="1:65" s="2" customFormat="1" ht="16.5" customHeight="1">
      <c r="A315" s="38"/>
      <c r="B315" s="39"/>
      <c r="C315" s="175" t="s">
        <v>638</v>
      </c>
      <c r="D315" s="175" t="s">
        <v>153</v>
      </c>
      <c r="E315" s="176" t="s">
        <v>956</v>
      </c>
      <c r="F315" s="177" t="s">
        <v>957</v>
      </c>
      <c r="G315" s="178" t="s">
        <v>958</v>
      </c>
      <c r="H315" s="179">
        <v>2</v>
      </c>
      <c r="I315" s="180"/>
      <c r="J315" s="181">
        <f>ROUND(I315*H315,2)</f>
        <v>0</v>
      </c>
      <c r="K315" s="177" t="s">
        <v>31</v>
      </c>
      <c r="L315" s="43"/>
      <c r="M315" s="182" t="s">
        <v>31</v>
      </c>
      <c r="N315" s="183" t="s">
        <v>47</v>
      </c>
      <c r="O315" s="68"/>
      <c r="P315" s="184">
        <f>O315*H315</f>
        <v>0</v>
      </c>
      <c r="Q315" s="184">
        <v>1.8000000000000001E-4</v>
      </c>
      <c r="R315" s="184">
        <f>Q315*H315</f>
        <v>3.6000000000000002E-4</v>
      </c>
      <c r="S315" s="184">
        <v>0</v>
      </c>
      <c r="T315" s="185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186" t="s">
        <v>157</v>
      </c>
      <c r="AT315" s="186" t="s">
        <v>153</v>
      </c>
      <c r="AU315" s="186" t="s">
        <v>85</v>
      </c>
      <c r="AY315" s="20" t="s">
        <v>152</v>
      </c>
      <c r="BE315" s="187">
        <f>IF(N315="základní",J315,0)</f>
        <v>0</v>
      </c>
      <c r="BF315" s="187">
        <f>IF(N315="snížená",J315,0)</f>
        <v>0</v>
      </c>
      <c r="BG315" s="187">
        <f>IF(N315="zákl. přenesená",J315,0)</f>
        <v>0</v>
      </c>
      <c r="BH315" s="187">
        <f>IF(N315="sníž. přenesená",J315,0)</f>
        <v>0</v>
      </c>
      <c r="BI315" s="187">
        <f>IF(N315="nulová",J315,0)</f>
        <v>0</v>
      </c>
      <c r="BJ315" s="20" t="s">
        <v>83</v>
      </c>
      <c r="BK315" s="187">
        <f>ROUND(I315*H315,2)</f>
        <v>0</v>
      </c>
      <c r="BL315" s="20" t="s">
        <v>157</v>
      </c>
      <c r="BM315" s="186" t="s">
        <v>1369</v>
      </c>
    </row>
    <row r="316" spans="1:65" s="14" customFormat="1" ht="10.199999999999999">
      <c r="B316" s="217"/>
      <c r="C316" s="218"/>
      <c r="D316" s="188" t="s">
        <v>210</v>
      </c>
      <c r="E316" s="219" t="s">
        <v>31</v>
      </c>
      <c r="F316" s="220" t="s">
        <v>1370</v>
      </c>
      <c r="G316" s="218"/>
      <c r="H316" s="221">
        <v>1</v>
      </c>
      <c r="I316" s="222"/>
      <c r="J316" s="218"/>
      <c r="K316" s="218"/>
      <c r="L316" s="223"/>
      <c r="M316" s="224"/>
      <c r="N316" s="225"/>
      <c r="O316" s="225"/>
      <c r="P316" s="225"/>
      <c r="Q316" s="225"/>
      <c r="R316" s="225"/>
      <c r="S316" s="225"/>
      <c r="T316" s="226"/>
      <c r="AT316" s="227" t="s">
        <v>210</v>
      </c>
      <c r="AU316" s="227" t="s">
        <v>85</v>
      </c>
      <c r="AV316" s="14" t="s">
        <v>85</v>
      </c>
      <c r="AW316" s="14" t="s">
        <v>38</v>
      </c>
      <c r="AX316" s="14" t="s">
        <v>76</v>
      </c>
      <c r="AY316" s="227" t="s">
        <v>152</v>
      </c>
    </row>
    <row r="317" spans="1:65" s="14" customFormat="1" ht="10.199999999999999">
      <c r="B317" s="217"/>
      <c r="C317" s="218"/>
      <c r="D317" s="188" t="s">
        <v>210</v>
      </c>
      <c r="E317" s="219" t="s">
        <v>31</v>
      </c>
      <c r="F317" s="220" t="s">
        <v>1371</v>
      </c>
      <c r="G317" s="218"/>
      <c r="H317" s="221">
        <v>1</v>
      </c>
      <c r="I317" s="222"/>
      <c r="J317" s="218"/>
      <c r="K317" s="218"/>
      <c r="L317" s="223"/>
      <c r="M317" s="224"/>
      <c r="N317" s="225"/>
      <c r="O317" s="225"/>
      <c r="P317" s="225"/>
      <c r="Q317" s="225"/>
      <c r="R317" s="225"/>
      <c r="S317" s="225"/>
      <c r="T317" s="226"/>
      <c r="AT317" s="227" t="s">
        <v>210</v>
      </c>
      <c r="AU317" s="227" t="s">
        <v>85</v>
      </c>
      <c r="AV317" s="14" t="s">
        <v>85</v>
      </c>
      <c r="AW317" s="14" t="s">
        <v>38</v>
      </c>
      <c r="AX317" s="14" t="s">
        <v>76</v>
      </c>
      <c r="AY317" s="227" t="s">
        <v>152</v>
      </c>
    </row>
    <row r="318" spans="1:65" s="15" customFormat="1" ht="10.199999999999999">
      <c r="B318" s="228"/>
      <c r="C318" s="229"/>
      <c r="D318" s="188" t="s">
        <v>210</v>
      </c>
      <c r="E318" s="230" t="s">
        <v>31</v>
      </c>
      <c r="F318" s="231" t="s">
        <v>223</v>
      </c>
      <c r="G318" s="229"/>
      <c r="H318" s="232">
        <v>2</v>
      </c>
      <c r="I318" s="233"/>
      <c r="J318" s="229"/>
      <c r="K318" s="229"/>
      <c r="L318" s="234"/>
      <c r="M318" s="235"/>
      <c r="N318" s="236"/>
      <c r="O318" s="236"/>
      <c r="P318" s="236"/>
      <c r="Q318" s="236"/>
      <c r="R318" s="236"/>
      <c r="S318" s="236"/>
      <c r="T318" s="237"/>
      <c r="AT318" s="238" t="s">
        <v>210</v>
      </c>
      <c r="AU318" s="238" t="s">
        <v>85</v>
      </c>
      <c r="AV318" s="15" t="s">
        <v>157</v>
      </c>
      <c r="AW318" s="15" t="s">
        <v>38</v>
      </c>
      <c r="AX318" s="15" t="s">
        <v>83</v>
      </c>
      <c r="AY318" s="238" t="s">
        <v>152</v>
      </c>
    </row>
    <row r="319" spans="1:65" s="2" customFormat="1" ht="16.5" customHeight="1">
      <c r="A319" s="38"/>
      <c r="B319" s="39"/>
      <c r="C319" s="175" t="s">
        <v>642</v>
      </c>
      <c r="D319" s="175" t="s">
        <v>153</v>
      </c>
      <c r="E319" s="176" t="s">
        <v>1372</v>
      </c>
      <c r="F319" s="177" t="s">
        <v>1373</v>
      </c>
      <c r="G319" s="178" t="s">
        <v>262</v>
      </c>
      <c r="H319" s="179">
        <v>2</v>
      </c>
      <c r="I319" s="180"/>
      <c r="J319" s="181">
        <f>ROUND(I319*H319,2)</f>
        <v>0</v>
      </c>
      <c r="K319" s="177" t="s">
        <v>31</v>
      </c>
      <c r="L319" s="43"/>
      <c r="M319" s="182" t="s">
        <v>31</v>
      </c>
      <c r="N319" s="183" t="s">
        <v>47</v>
      </c>
      <c r="O319" s="68"/>
      <c r="P319" s="184">
        <f>O319*H319</f>
        <v>0</v>
      </c>
      <c r="Q319" s="184">
        <v>0.45937</v>
      </c>
      <c r="R319" s="184">
        <f>Q319*H319</f>
        <v>0.91874</v>
      </c>
      <c r="S319" s="184">
        <v>0</v>
      </c>
      <c r="T319" s="185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186" t="s">
        <v>157</v>
      </c>
      <c r="AT319" s="186" t="s">
        <v>153</v>
      </c>
      <c r="AU319" s="186" t="s">
        <v>85</v>
      </c>
      <c r="AY319" s="20" t="s">
        <v>152</v>
      </c>
      <c r="BE319" s="187">
        <f>IF(N319="základní",J319,0)</f>
        <v>0</v>
      </c>
      <c r="BF319" s="187">
        <f>IF(N319="snížená",J319,0)</f>
        <v>0</v>
      </c>
      <c r="BG319" s="187">
        <f>IF(N319="zákl. přenesená",J319,0)</f>
        <v>0</v>
      </c>
      <c r="BH319" s="187">
        <f>IF(N319="sníž. přenesená",J319,0)</f>
        <v>0</v>
      </c>
      <c r="BI319" s="187">
        <f>IF(N319="nulová",J319,0)</f>
        <v>0</v>
      </c>
      <c r="BJ319" s="20" t="s">
        <v>83</v>
      </c>
      <c r="BK319" s="187">
        <f>ROUND(I319*H319,2)</f>
        <v>0</v>
      </c>
      <c r="BL319" s="20" t="s">
        <v>157</v>
      </c>
      <c r="BM319" s="186" t="s">
        <v>1374</v>
      </c>
    </row>
    <row r="320" spans="1:65" s="2" customFormat="1" ht="16.5" customHeight="1">
      <c r="A320" s="38"/>
      <c r="B320" s="39"/>
      <c r="C320" s="239" t="s">
        <v>961</v>
      </c>
      <c r="D320" s="239" t="s">
        <v>224</v>
      </c>
      <c r="E320" s="240" t="s">
        <v>1375</v>
      </c>
      <c r="F320" s="241" t="s">
        <v>1376</v>
      </c>
      <c r="G320" s="242" t="s">
        <v>1009</v>
      </c>
      <c r="H320" s="243">
        <v>2</v>
      </c>
      <c r="I320" s="244"/>
      <c r="J320" s="245">
        <f>ROUND(I320*H320,2)</f>
        <v>0</v>
      </c>
      <c r="K320" s="241" t="s">
        <v>31</v>
      </c>
      <c r="L320" s="246"/>
      <c r="M320" s="247" t="s">
        <v>31</v>
      </c>
      <c r="N320" s="248" t="s">
        <v>47</v>
      </c>
      <c r="O320" s="68"/>
      <c r="P320" s="184">
        <f>O320*H320</f>
        <v>0</v>
      </c>
      <c r="Q320" s="184">
        <v>0.26200000000000001</v>
      </c>
      <c r="R320" s="184">
        <f>Q320*H320</f>
        <v>0.52400000000000002</v>
      </c>
      <c r="S320" s="184">
        <v>0</v>
      </c>
      <c r="T320" s="185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186" t="s">
        <v>189</v>
      </c>
      <c r="AT320" s="186" t="s">
        <v>224</v>
      </c>
      <c r="AU320" s="186" t="s">
        <v>85</v>
      </c>
      <c r="AY320" s="20" t="s">
        <v>152</v>
      </c>
      <c r="BE320" s="187">
        <f>IF(N320="základní",J320,0)</f>
        <v>0</v>
      </c>
      <c r="BF320" s="187">
        <f>IF(N320="snížená",J320,0)</f>
        <v>0</v>
      </c>
      <c r="BG320" s="187">
        <f>IF(N320="zákl. přenesená",J320,0)</f>
        <v>0</v>
      </c>
      <c r="BH320" s="187">
        <f>IF(N320="sníž. přenesená",J320,0)</f>
        <v>0</v>
      </c>
      <c r="BI320" s="187">
        <f>IF(N320="nulová",J320,0)</f>
        <v>0</v>
      </c>
      <c r="BJ320" s="20" t="s">
        <v>83</v>
      </c>
      <c r="BK320" s="187">
        <f>ROUND(I320*H320,2)</f>
        <v>0</v>
      </c>
      <c r="BL320" s="20" t="s">
        <v>157</v>
      </c>
      <c r="BM320" s="186" t="s">
        <v>1377</v>
      </c>
    </row>
    <row r="321" spans="1:65" s="14" customFormat="1" ht="10.199999999999999">
      <c r="B321" s="217"/>
      <c r="C321" s="218"/>
      <c r="D321" s="188" t="s">
        <v>210</v>
      </c>
      <c r="E321" s="219" t="s">
        <v>31</v>
      </c>
      <c r="F321" s="220" t="s">
        <v>1378</v>
      </c>
      <c r="G321" s="218"/>
      <c r="H321" s="221">
        <v>1</v>
      </c>
      <c r="I321" s="222"/>
      <c r="J321" s="218"/>
      <c r="K321" s="218"/>
      <c r="L321" s="223"/>
      <c r="M321" s="224"/>
      <c r="N321" s="225"/>
      <c r="O321" s="225"/>
      <c r="P321" s="225"/>
      <c r="Q321" s="225"/>
      <c r="R321" s="225"/>
      <c r="S321" s="225"/>
      <c r="T321" s="226"/>
      <c r="AT321" s="227" t="s">
        <v>210</v>
      </c>
      <c r="AU321" s="227" t="s">
        <v>85</v>
      </c>
      <c r="AV321" s="14" t="s">
        <v>85</v>
      </c>
      <c r="AW321" s="14" t="s">
        <v>38</v>
      </c>
      <c r="AX321" s="14" t="s">
        <v>76</v>
      </c>
      <c r="AY321" s="227" t="s">
        <v>152</v>
      </c>
    </row>
    <row r="322" spans="1:65" s="14" customFormat="1" ht="10.199999999999999">
      <c r="B322" s="217"/>
      <c r="C322" s="218"/>
      <c r="D322" s="188" t="s">
        <v>210</v>
      </c>
      <c r="E322" s="219" t="s">
        <v>31</v>
      </c>
      <c r="F322" s="220" t="s">
        <v>1318</v>
      </c>
      <c r="G322" s="218"/>
      <c r="H322" s="221">
        <v>1</v>
      </c>
      <c r="I322" s="222"/>
      <c r="J322" s="218"/>
      <c r="K322" s="218"/>
      <c r="L322" s="223"/>
      <c r="M322" s="224"/>
      <c r="N322" s="225"/>
      <c r="O322" s="225"/>
      <c r="P322" s="225"/>
      <c r="Q322" s="225"/>
      <c r="R322" s="225"/>
      <c r="S322" s="225"/>
      <c r="T322" s="226"/>
      <c r="AT322" s="227" t="s">
        <v>210</v>
      </c>
      <c r="AU322" s="227" t="s">
        <v>85</v>
      </c>
      <c r="AV322" s="14" t="s">
        <v>85</v>
      </c>
      <c r="AW322" s="14" t="s">
        <v>38</v>
      </c>
      <c r="AX322" s="14" t="s">
        <v>76</v>
      </c>
      <c r="AY322" s="227" t="s">
        <v>152</v>
      </c>
    </row>
    <row r="323" spans="1:65" s="15" customFormat="1" ht="10.199999999999999">
      <c r="B323" s="228"/>
      <c r="C323" s="229"/>
      <c r="D323" s="188" t="s">
        <v>210</v>
      </c>
      <c r="E323" s="230" t="s">
        <v>31</v>
      </c>
      <c r="F323" s="231" t="s">
        <v>223</v>
      </c>
      <c r="G323" s="229"/>
      <c r="H323" s="232">
        <v>2</v>
      </c>
      <c r="I323" s="233"/>
      <c r="J323" s="229"/>
      <c r="K323" s="229"/>
      <c r="L323" s="234"/>
      <c r="M323" s="235"/>
      <c r="N323" s="236"/>
      <c r="O323" s="236"/>
      <c r="P323" s="236"/>
      <c r="Q323" s="236"/>
      <c r="R323" s="236"/>
      <c r="S323" s="236"/>
      <c r="T323" s="237"/>
      <c r="AT323" s="238" t="s">
        <v>210</v>
      </c>
      <c r="AU323" s="238" t="s">
        <v>85</v>
      </c>
      <c r="AV323" s="15" t="s">
        <v>157</v>
      </c>
      <c r="AW323" s="15" t="s">
        <v>38</v>
      </c>
      <c r="AX323" s="15" t="s">
        <v>83</v>
      </c>
      <c r="AY323" s="238" t="s">
        <v>152</v>
      </c>
    </row>
    <row r="324" spans="1:65" s="2" customFormat="1" ht="21.75" customHeight="1">
      <c r="A324" s="38"/>
      <c r="B324" s="39"/>
      <c r="C324" s="239" t="s">
        <v>967</v>
      </c>
      <c r="D324" s="239" t="s">
        <v>224</v>
      </c>
      <c r="E324" s="240" t="s">
        <v>1379</v>
      </c>
      <c r="F324" s="241" t="s">
        <v>1380</v>
      </c>
      <c r="G324" s="242" t="s">
        <v>1009</v>
      </c>
      <c r="H324" s="243">
        <v>1</v>
      </c>
      <c r="I324" s="244"/>
      <c r="J324" s="245">
        <f>ROUND(I324*H324,2)</f>
        <v>0</v>
      </c>
      <c r="K324" s="241" t="s">
        <v>31</v>
      </c>
      <c r="L324" s="246"/>
      <c r="M324" s="247" t="s">
        <v>31</v>
      </c>
      <c r="N324" s="248" t="s">
        <v>47</v>
      </c>
      <c r="O324" s="68"/>
      <c r="P324" s="184">
        <f>O324*H324</f>
        <v>0</v>
      </c>
      <c r="Q324" s="184">
        <v>1.054</v>
      </c>
      <c r="R324" s="184">
        <f>Q324*H324</f>
        <v>1.054</v>
      </c>
      <c r="S324" s="184">
        <v>0</v>
      </c>
      <c r="T324" s="185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186" t="s">
        <v>189</v>
      </c>
      <c r="AT324" s="186" t="s">
        <v>224</v>
      </c>
      <c r="AU324" s="186" t="s">
        <v>85</v>
      </c>
      <c r="AY324" s="20" t="s">
        <v>152</v>
      </c>
      <c r="BE324" s="187">
        <f>IF(N324="základní",J324,0)</f>
        <v>0</v>
      </c>
      <c r="BF324" s="187">
        <f>IF(N324="snížená",J324,0)</f>
        <v>0</v>
      </c>
      <c r="BG324" s="187">
        <f>IF(N324="zákl. přenesená",J324,0)</f>
        <v>0</v>
      </c>
      <c r="BH324" s="187">
        <f>IF(N324="sníž. přenesená",J324,0)</f>
        <v>0</v>
      </c>
      <c r="BI324" s="187">
        <f>IF(N324="nulová",J324,0)</f>
        <v>0</v>
      </c>
      <c r="BJ324" s="20" t="s">
        <v>83</v>
      </c>
      <c r="BK324" s="187">
        <f>ROUND(I324*H324,2)</f>
        <v>0</v>
      </c>
      <c r="BL324" s="20" t="s">
        <v>157</v>
      </c>
      <c r="BM324" s="186" t="s">
        <v>1381</v>
      </c>
    </row>
    <row r="325" spans="1:65" s="2" customFormat="1" ht="19.2">
      <c r="A325" s="38"/>
      <c r="B325" s="39"/>
      <c r="C325" s="40"/>
      <c r="D325" s="188" t="s">
        <v>159</v>
      </c>
      <c r="E325" s="40"/>
      <c r="F325" s="189" t="s">
        <v>1382</v>
      </c>
      <c r="G325" s="40"/>
      <c r="H325" s="40"/>
      <c r="I325" s="190"/>
      <c r="J325" s="40"/>
      <c r="K325" s="40"/>
      <c r="L325" s="43"/>
      <c r="M325" s="191"/>
      <c r="N325" s="192"/>
      <c r="O325" s="68"/>
      <c r="P325" s="68"/>
      <c r="Q325" s="68"/>
      <c r="R325" s="68"/>
      <c r="S325" s="68"/>
      <c r="T325" s="69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20" t="s">
        <v>159</v>
      </c>
      <c r="AU325" s="20" t="s">
        <v>85</v>
      </c>
    </row>
    <row r="326" spans="1:65" s="14" customFormat="1" ht="10.199999999999999">
      <c r="B326" s="217"/>
      <c r="C326" s="218"/>
      <c r="D326" s="188" t="s">
        <v>210</v>
      </c>
      <c r="E326" s="219" t="s">
        <v>31</v>
      </c>
      <c r="F326" s="220" t="s">
        <v>1378</v>
      </c>
      <c r="G326" s="218"/>
      <c r="H326" s="221">
        <v>1</v>
      </c>
      <c r="I326" s="222"/>
      <c r="J326" s="218"/>
      <c r="K326" s="218"/>
      <c r="L326" s="223"/>
      <c r="M326" s="224"/>
      <c r="N326" s="225"/>
      <c r="O326" s="225"/>
      <c r="P326" s="225"/>
      <c r="Q326" s="225"/>
      <c r="R326" s="225"/>
      <c r="S326" s="225"/>
      <c r="T326" s="226"/>
      <c r="AT326" s="227" t="s">
        <v>210</v>
      </c>
      <c r="AU326" s="227" t="s">
        <v>85</v>
      </c>
      <c r="AV326" s="14" t="s">
        <v>85</v>
      </c>
      <c r="AW326" s="14" t="s">
        <v>38</v>
      </c>
      <c r="AX326" s="14" t="s">
        <v>83</v>
      </c>
      <c r="AY326" s="227" t="s">
        <v>152</v>
      </c>
    </row>
    <row r="327" spans="1:65" s="2" customFormat="1" ht="16.5" customHeight="1">
      <c r="A327" s="38"/>
      <c r="B327" s="39"/>
      <c r="C327" s="175" t="s">
        <v>972</v>
      </c>
      <c r="D327" s="175" t="s">
        <v>153</v>
      </c>
      <c r="E327" s="176" t="s">
        <v>1007</v>
      </c>
      <c r="F327" s="177" t="s">
        <v>1008</v>
      </c>
      <c r="G327" s="178" t="s">
        <v>1009</v>
      </c>
      <c r="H327" s="179">
        <v>2</v>
      </c>
      <c r="I327" s="180"/>
      <c r="J327" s="181">
        <f>ROUND(I327*H327,2)</f>
        <v>0</v>
      </c>
      <c r="K327" s="177" t="s">
        <v>31</v>
      </c>
      <c r="L327" s="43"/>
      <c r="M327" s="182" t="s">
        <v>31</v>
      </c>
      <c r="N327" s="183" t="s">
        <v>47</v>
      </c>
      <c r="O327" s="68"/>
      <c r="P327" s="184">
        <f>O327*H327</f>
        <v>0</v>
      </c>
      <c r="Q327" s="184">
        <v>2.8539999999999999E-2</v>
      </c>
      <c r="R327" s="184">
        <f>Q327*H327</f>
        <v>5.7079999999999999E-2</v>
      </c>
      <c r="S327" s="184">
        <v>0</v>
      </c>
      <c r="T327" s="185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186" t="s">
        <v>157</v>
      </c>
      <c r="AT327" s="186" t="s">
        <v>153</v>
      </c>
      <c r="AU327" s="186" t="s">
        <v>85</v>
      </c>
      <c r="AY327" s="20" t="s">
        <v>152</v>
      </c>
      <c r="BE327" s="187">
        <f>IF(N327="základní",J327,0)</f>
        <v>0</v>
      </c>
      <c r="BF327" s="187">
        <f>IF(N327="snížená",J327,0)</f>
        <v>0</v>
      </c>
      <c r="BG327" s="187">
        <f>IF(N327="zákl. přenesená",J327,0)</f>
        <v>0</v>
      </c>
      <c r="BH327" s="187">
        <f>IF(N327="sníž. přenesená",J327,0)</f>
        <v>0</v>
      </c>
      <c r="BI327" s="187">
        <f>IF(N327="nulová",J327,0)</f>
        <v>0</v>
      </c>
      <c r="BJ327" s="20" t="s">
        <v>83</v>
      </c>
      <c r="BK327" s="187">
        <f>ROUND(I327*H327,2)</f>
        <v>0</v>
      </c>
      <c r="BL327" s="20" t="s">
        <v>157</v>
      </c>
      <c r="BM327" s="186" t="s">
        <v>1383</v>
      </c>
    </row>
    <row r="328" spans="1:65" s="2" customFormat="1" ht="16.5" customHeight="1">
      <c r="A328" s="38"/>
      <c r="B328" s="39"/>
      <c r="C328" s="239" t="s">
        <v>977</v>
      </c>
      <c r="D328" s="239" t="s">
        <v>224</v>
      </c>
      <c r="E328" s="240" t="s">
        <v>1384</v>
      </c>
      <c r="F328" s="241" t="s">
        <v>1385</v>
      </c>
      <c r="G328" s="242" t="s">
        <v>262</v>
      </c>
      <c r="H328" s="243">
        <v>1</v>
      </c>
      <c r="I328" s="244"/>
      <c r="J328" s="245">
        <f>ROUND(I328*H328,2)</f>
        <v>0</v>
      </c>
      <c r="K328" s="241" t="s">
        <v>31</v>
      </c>
      <c r="L328" s="246"/>
      <c r="M328" s="247" t="s">
        <v>31</v>
      </c>
      <c r="N328" s="248" t="s">
        <v>47</v>
      </c>
      <c r="O328" s="68"/>
      <c r="P328" s="184">
        <f>O328*H328</f>
        <v>0</v>
      </c>
      <c r="Q328" s="184">
        <v>2.661</v>
      </c>
      <c r="R328" s="184">
        <f>Q328*H328</f>
        <v>2.661</v>
      </c>
      <c r="S328" s="184">
        <v>0</v>
      </c>
      <c r="T328" s="185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186" t="s">
        <v>189</v>
      </c>
      <c r="AT328" s="186" t="s">
        <v>224</v>
      </c>
      <c r="AU328" s="186" t="s">
        <v>85</v>
      </c>
      <c r="AY328" s="20" t="s">
        <v>152</v>
      </c>
      <c r="BE328" s="187">
        <f>IF(N328="základní",J328,0)</f>
        <v>0</v>
      </c>
      <c r="BF328" s="187">
        <f>IF(N328="snížená",J328,0)</f>
        <v>0</v>
      </c>
      <c r="BG328" s="187">
        <f>IF(N328="zákl. přenesená",J328,0)</f>
        <v>0</v>
      </c>
      <c r="BH328" s="187">
        <f>IF(N328="sníž. přenesená",J328,0)</f>
        <v>0</v>
      </c>
      <c r="BI328" s="187">
        <f>IF(N328="nulová",J328,0)</f>
        <v>0</v>
      </c>
      <c r="BJ328" s="20" t="s">
        <v>83</v>
      </c>
      <c r="BK328" s="187">
        <f>ROUND(I328*H328,2)</f>
        <v>0</v>
      </c>
      <c r="BL328" s="20" t="s">
        <v>157</v>
      </c>
      <c r="BM328" s="186" t="s">
        <v>1386</v>
      </c>
    </row>
    <row r="329" spans="1:65" s="2" customFormat="1" ht="38.4">
      <c r="A329" s="38"/>
      <c r="B329" s="39"/>
      <c r="C329" s="40"/>
      <c r="D329" s="188" t="s">
        <v>159</v>
      </c>
      <c r="E329" s="40"/>
      <c r="F329" s="189" t="s">
        <v>1387</v>
      </c>
      <c r="G329" s="40"/>
      <c r="H329" s="40"/>
      <c r="I329" s="190"/>
      <c r="J329" s="40"/>
      <c r="K329" s="40"/>
      <c r="L329" s="43"/>
      <c r="M329" s="191"/>
      <c r="N329" s="192"/>
      <c r="O329" s="68"/>
      <c r="P329" s="68"/>
      <c r="Q329" s="68"/>
      <c r="R329" s="68"/>
      <c r="S329" s="68"/>
      <c r="T329" s="69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20" t="s">
        <v>159</v>
      </c>
      <c r="AU329" s="20" t="s">
        <v>85</v>
      </c>
    </row>
    <row r="330" spans="1:65" s="2" customFormat="1" ht="16.5" customHeight="1">
      <c r="A330" s="38"/>
      <c r="B330" s="39"/>
      <c r="C330" s="239" t="s">
        <v>982</v>
      </c>
      <c r="D330" s="239" t="s">
        <v>224</v>
      </c>
      <c r="E330" s="240" t="s">
        <v>1388</v>
      </c>
      <c r="F330" s="241" t="s">
        <v>1389</v>
      </c>
      <c r="G330" s="242" t="s">
        <v>262</v>
      </c>
      <c r="H330" s="243">
        <v>1</v>
      </c>
      <c r="I330" s="244"/>
      <c r="J330" s="245">
        <f>ROUND(I330*H330,2)</f>
        <v>0</v>
      </c>
      <c r="K330" s="241" t="s">
        <v>31</v>
      </c>
      <c r="L330" s="246"/>
      <c r="M330" s="247" t="s">
        <v>31</v>
      </c>
      <c r="N330" s="248" t="s">
        <v>47</v>
      </c>
      <c r="O330" s="68"/>
      <c r="P330" s="184">
        <f>O330*H330</f>
        <v>0</v>
      </c>
      <c r="Q330" s="184">
        <v>2.661</v>
      </c>
      <c r="R330" s="184">
        <f>Q330*H330</f>
        <v>2.661</v>
      </c>
      <c r="S330" s="184">
        <v>0</v>
      </c>
      <c r="T330" s="185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186" t="s">
        <v>189</v>
      </c>
      <c r="AT330" s="186" t="s">
        <v>224</v>
      </c>
      <c r="AU330" s="186" t="s">
        <v>85</v>
      </c>
      <c r="AY330" s="20" t="s">
        <v>152</v>
      </c>
      <c r="BE330" s="187">
        <f>IF(N330="základní",J330,0)</f>
        <v>0</v>
      </c>
      <c r="BF330" s="187">
        <f>IF(N330="snížená",J330,0)</f>
        <v>0</v>
      </c>
      <c r="BG330" s="187">
        <f>IF(N330="zákl. přenesená",J330,0)</f>
        <v>0</v>
      </c>
      <c r="BH330" s="187">
        <f>IF(N330="sníž. přenesená",J330,0)</f>
        <v>0</v>
      </c>
      <c r="BI330" s="187">
        <f>IF(N330="nulová",J330,0)</f>
        <v>0</v>
      </c>
      <c r="BJ330" s="20" t="s">
        <v>83</v>
      </c>
      <c r="BK330" s="187">
        <f>ROUND(I330*H330,2)</f>
        <v>0</v>
      </c>
      <c r="BL330" s="20" t="s">
        <v>157</v>
      </c>
      <c r="BM330" s="186" t="s">
        <v>1390</v>
      </c>
    </row>
    <row r="331" spans="1:65" s="2" customFormat="1" ht="38.4">
      <c r="A331" s="38"/>
      <c r="B331" s="39"/>
      <c r="C331" s="40"/>
      <c r="D331" s="188" t="s">
        <v>159</v>
      </c>
      <c r="E331" s="40"/>
      <c r="F331" s="189" t="s">
        <v>1391</v>
      </c>
      <c r="G331" s="40"/>
      <c r="H331" s="40"/>
      <c r="I331" s="190"/>
      <c r="J331" s="40"/>
      <c r="K331" s="40"/>
      <c r="L331" s="43"/>
      <c r="M331" s="191"/>
      <c r="N331" s="192"/>
      <c r="O331" s="68"/>
      <c r="P331" s="68"/>
      <c r="Q331" s="68"/>
      <c r="R331" s="68"/>
      <c r="S331" s="68"/>
      <c r="T331" s="69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20" t="s">
        <v>159</v>
      </c>
      <c r="AU331" s="20" t="s">
        <v>85</v>
      </c>
    </row>
    <row r="332" spans="1:65" s="2" customFormat="1" ht="16.5" customHeight="1">
      <c r="A332" s="38"/>
      <c r="B332" s="39"/>
      <c r="C332" s="239" t="s">
        <v>987</v>
      </c>
      <c r="D332" s="239" t="s">
        <v>224</v>
      </c>
      <c r="E332" s="240" t="s">
        <v>1032</v>
      </c>
      <c r="F332" s="241" t="s">
        <v>1033</v>
      </c>
      <c r="G332" s="242" t="s">
        <v>1009</v>
      </c>
      <c r="H332" s="243">
        <v>5</v>
      </c>
      <c r="I332" s="244"/>
      <c r="J332" s="245">
        <f>ROUND(I332*H332,2)</f>
        <v>0</v>
      </c>
      <c r="K332" s="241" t="s">
        <v>31</v>
      </c>
      <c r="L332" s="246"/>
      <c r="M332" s="247" t="s">
        <v>31</v>
      </c>
      <c r="N332" s="248" t="s">
        <v>47</v>
      </c>
      <c r="O332" s="68"/>
      <c r="P332" s="184">
        <f>O332*H332</f>
        <v>0</v>
      </c>
      <c r="Q332" s="184">
        <v>2E-3</v>
      </c>
      <c r="R332" s="184">
        <f>Q332*H332</f>
        <v>0.01</v>
      </c>
      <c r="S332" s="184">
        <v>0</v>
      </c>
      <c r="T332" s="185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186" t="s">
        <v>189</v>
      </c>
      <c r="AT332" s="186" t="s">
        <v>224</v>
      </c>
      <c r="AU332" s="186" t="s">
        <v>85</v>
      </c>
      <c r="AY332" s="20" t="s">
        <v>152</v>
      </c>
      <c r="BE332" s="187">
        <f>IF(N332="základní",J332,0)</f>
        <v>0</v>
      </c>
      <c r="BF332" s="187">
        <f>IF(N332="snížená",J332,0)</f>
        <v>0</v>
      </c>
      <c r="BG332" s="187">
        <f>IF(N332="zákl. přenesená",J332,0)</f>
        <v>0</v>
      </c>
      <c r="BH332" s="187">
        <f>IF(N332="sníž. přenesená",J332,0)</f>
        <v>0</v>
      </c>
      <c r="BI332" s="187">
        <f>IF(N332="nulová",J332,0)</f>
        <v>0</v>
      </c>
      <c r="BJ332" s="20" t="s">
        <v>83</v>
      </c>
      <c r="BK332" s="187">
        <f>ROUND(I332*H332,2)</f>
        <v>0</v>
      </c>
      <c r="BL332" s="20" t="s">
        <v>157</v>
      </c>
      <c r="BM332" s="186" t="s">
        <v>1392</v>
      </c>
    </row>
    <row r="333" spans="1:65" s="14" customFormat="1" ht="10.199999999999999">
      <c r="B333" s="217"/>
      <c r="C333" s="218"/>
      <c r="D333" s="188" t="s">
        <v>210</v>
      </c>
      <c r="E333" s="219" t="s">
        <v>31</v>
      </c>
      <c r="F333" s="220" t="s">
        <v>1393</v>
      </c>
      <c r="G333" s="218"/>
      <c r="H333" s="221">
        <v>3</v>
      </c>
      <c r="I333" s="222"/>
      <c r="J333" s="218"/>
      <c r="K333" s="218"/>
      <c r="L333" s="223"/>
      <c r="M333" s="224"/>
      <c r="N333" s="225"/>
      <c r="O333" s="225"/>
      <c r="P333" s="225"/>
      <c r="Q333" s="225"/>
      <c r="R333" s="225"/>
      <c r="S333" s="225"/>
      <c r="T333" s="226"/>
      <c r="AT333" s="227" t="s">
        <v>210</v>
      </c>
      <c r="AU333" s="227" t="s">
        <v>85</v>
      </c>
      <c r="AV333" s="14" t="s">
        <v>85</v>
      </c>
      <c r="AW333" s="14" t="s">
        <v>38</v>
      </c>
      <c r="AX333" s="14" t="s">
        <v>76</v>
      </c>
      <c r="AY333" s="227" t="s">
        <v>152</v>
      </c>
    </row>
    <row r="334" spans="1:65" s="14" customFormat="1" ht="10.199999999999999">
      <c r="B334" s="217"/>
      <c r="C334" s="218"/>
      <c r="D334" s="188" t="s">
        <v>210</v>
      </c>
      <c r="E334" s="219" t="s">
        <v>31</v>
      </c>
      <c r="F334" s="220" t="s">
        <v>1394</v>
      </c>
      <c r="G334" s="218"/>
      <c r="H334" s="221">
        <v>2</v>
      </c>
      <c r="I334" s="222"/>
      <c r="J334" s="218"/>
      <c r="K334" s="218"/>
      <c r="L334" s="223"/>
      <c r="M334" s="224"/>
      <c r="N334" s="225"/>
      <c r="O334" s="225"/>
      <c r="P334" s="225"/>
      <c r="Q334" s="225"/>
      <c r="R334" s="225"/>
      <c r="S334" s="225"/>
      <c r="T334" s="226"/>
      <c r="AT334" s="227" t="s">
        <v>210</v>
      </c>
      <c r="AU334" s="227" t="s">
        <v>85</v>
      </c>
      <c r="AV334" s="14" t="s">
        <v>85</v>
      </c>
      <c r="AW334" s="14" t="s">
        <v>38</v>
      </c>
      <c r="AX334" s="14" t="s">
        <v>76</v>
      </c>
      <c r="AY334" s="227" t="s">
        <v>152</v>
      </c>
    </row>
    <row r="335" spans="1:65" s="15" customFormat="1" ht="10.199999999999999">
      <c r="B335" s="228"/>
      <c r="C335" s="229"/>
      <c r="D335" s="188" t="s">
        <v>210</v>
      </c>
      <c r="E335" s="230" t="s">
        <v>31</v>
      </c>
      <c r="F335" s="231" t="s">
        <v>223</v>
      </c>
      <c r="G335" s="229"/>
      <c r="H335" s="232">
        <v>5</v>
      </c>
      <c r="I335" s="233"/>
      <c r="J335" s="229"/>
      <c r="K335" s="229"/>
      <c r="L335" s="234"/>
      <c r="M335" s="235"/>
      <c r="N335" s="236"/>
      <c r="O335" s="236"/>
      <c r="P335" s="236"/>
      <c r="Q335" s="236"/>
      <c r="R335" s="236"/>
      <c r="S335" s="236"/>
      <c r="T335" s="237"/>
      <c r="AT335" s="238" t="s">
        <v>210</v>
      </c>
      <c r="AU335" s="238" t="s">
        <v>85</v>
      </c>
      <c r="AV335" s="15" t="s">
        <v>157</v>
      </c>
      <c r="AW335" s="15" t="s">
        <v>38</v>
      </c>
      <c r="AX335" s="15" t="s">
        <v>83</v>
      </c>
      <c r="AY335" s="238" t="s">
        <v>152</v>
      </c>
    </row>
    <row r="336" spans="1:65" s="2" customFormat="1" ht="16.5" customHeight="1">
      <c r="A336" s="38"/>
      <c r="B336" s="39"/>
      <c r="C336" s="175" t="s">
        <v>992</v>
      </c>
      <c r="D336" s="175" t="s">
        <v>153</v>
      </c>
      <c r="E336" s="176" t="s">
        <v>1036</v>
      </c>
      <c r="F336" s="177" t="s">
        <v>1037</v>
      </c>
      <c r="G336" s="178" t="s">
        <v>1009</v>
      </c>
      <c r="H336" s="179">
        <v>2</v>
      </c>
      <c r="I336" s="180"/>
      <c r="J336" s="181">
        <f>ROUND(I336*H336,2)</f>
        <v>0</v>
      </c>
      <c r="K336" s="177" t="s">
        <v>31</v>
      </c>
      <c r="L336" s="43"/>
      <c r="M336" s="182" t="s">
        <v>31</v>
      </c>
      <c r="N336" s="183" t="s">
        <v>47</v>
      </c>
      <c r="O336" s="68"/>
      <c r="P336" s="184">
        <f>O336*H336</f>
        <v>0</v>
      </c>
      <c r="Q336" s="184">
        <v>3.9269999999999999E-2</v>
      </c>
      <c r="R336" s="184">
        <f>Q336*H336</f>
        <v>7.8539999999999999E-2</v>
      </c>
      <c r="S336" s="184">
        <v>0</v>
      </c>
      <c r="T336" s="185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186" t="s">
        <v>157</v>
      </c>
      <c r="AT336" s="186" t="s">
        <v>153</v>
      </c>
      <c r="AU336" s="186" t="s">
        <v>85</v>
      </c>
      <c r="AY336" s="20" t="s">
        <v>152</v>
      </c>
      <c r="BE336" s="187">
        <f>IF(N336="základní",J336,0)</f>
        <v>0</v>
      </c>
      <c r="BF336" s="187">
        <f>IF(N336="snížená",J336,0)</f>
        <v>0</v>
      </c>
      <c r="BG336" s="187">
        <f>IF(N336="zákl. přenesená",J336,0)</f>
        <v>0</v>
      </c>
      <c r="BH336" s="187">
        <f>IF(N336="sníž. přenesená",J336,0)</f>
        <v>0</v>
      </c>
      <c r="BI336" s="187">
        <f>IF(N336="nulová",J336,0)</f>
        <v>0</v>
      </c>
      <c r="BJ336" s="20" t="s">
        <v>83</v>
      </c>
      <c r="BK336" s="187">
        <f>ROUND(I336*H336,2)</f>
        <v>0</v>
      </c>
      <c r="BL336" s="20" t="s">
        <v>157</v>
      </c>
      <c r="BM336" s="186" t="s">
        <v>1395</v>
      </c>
    </row>
    <row r="337" spans="1:65" s="2" customFormat="1" ht="16.5" customHeight="1">
      <c r="A337" s="38"/>
      <c r="B337" s="39"/>
      <c r="C337" s="239" t="s">
        <v>1001</v>
      </c>
      <c r="D337" s="239" t="s">
        <v>224</v>
      </c>
      <c r="E337" s="240" t="s">
        <v>1040</v>
      </c>
      <c r="F337" s="241" t="s">
        <v>1041</v>
      </c>
      <c r="G337" s="242" t="s">
        <v>262</v>
      </c>
      <c r="H337" s="243">
        <v>1</v>
      </c>
      <c r="I337" s="244"/>
      <c r="J337" s="245">
        <f>ROUND(I337*H337,2)</f>
        <v>0</v>
      </c>
      <c r="K337" s="241" t="s">
        <v>31</v>
      </c>
      <c r="L337" s="246"/>
      <c r="M337" s="247" t="s">
        <v>31</v>
      </c>
      <c r="N337" s="248" t="s">
        <v>47</v>
      </c>
      <c r="O337" s="68"/>
      <c r="P337" s="184">
        <f>O337*H337</f>
        <v>0</v>
      </c>
      <c r="Q337" s="184">
        <v>0.52100000000000002</v>
      </c>
      <c r="R337" s="184">
        <f>Q337*H337</f>
        <v>0.52100000000000002</v>
      </c>
      <c r="S337" s="184">
        <v>0</v>
      </c>
      <c r="T337" s="185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186" t="s">
        <v>189</v>
      </c>
      <c r="AT337" s="186" t="s">
        <v>224</v>
      </c>
      <c r="AU337" s="186" t="s">
        <v>85</v>
      </c>
      <c r="AY337" s="20" t="s">
        <v>152</v>
      </c>
      <c r="BE337" s="187">
        <f>IF(N337="základní",J337,0)</f>
        <v>0</v>
      </c>
      <c r="BF337" s="187">
        <f>IF(N337="snížená",J337,0)</f>
        <v>0</v>
      </c>
      <c r="BG337" s="187">
        <f>IF(N337="zákl. přenesená",J337,0)</f>
        <v>0</v>
      </c>
      <c r="BH337" s="187">
        <f>IF(N337="sníž. přenesená",J337,0)</f>
        <v>0</v>
      </c>
      <c r="BI337" s="187">
        <f>IF(N337="nulová",J337,0)</f>
        <v>0</v>
      </c>
      <c r="BJ337" s="20" t="s">
        <v>83</v>
      </c>
      <c r="BK337" s="187">
        <f>ROUND(I337*H337,2)</f>
        <v>0</v>
      </c>
      <c r="BL337" s="20" t="s">
        <v>157</v>
      </c>
      <c r="BM337" s="186" t="s">
        <v>1396</v>
      </c>
    </row>
    <row r="338" spans="1:65" s="14" customFormat="1" ht="10.199999999999999">
      <c r="B338" s="217"/>
      <c r="C338" s="218"/>
      <c r="D338" s="188" t="s">
        <v>210</v>
      </c>
      <c r="E338" s="219" t="s">
        <v>31</v>
      </c>
      <c r="F338" s="220" t="s">
        <v>1318</v>
      </c>
      <c r="G338" s="218"/>
      <c r="H338" s="221">
        <v>1</v>
      </c>
      <c r="I338" s="222"/>
      <c r="J338" s="218"/>
      <c r="K338" s="218"/>
      <c r="L338" s="223"/>
      <c r="M338" s="224"/>
      <c r="N338" s="225"/>
      <c r="O338" s="225"/>
      <c r="P338" s="225"/>
      <c r="Q338" s="225"/>
      <c r="R338" s="225"/>
      <c r="S338" s="225"/>
      <c r="T338" s="226"/>
      <c r="AT338" s="227" t="s">
        <v>210</v>
      </c>
      <c r="AU338" s="227" t="s">
        <v>85</v>
      </c>
      <c r="AV338" s="14" t="s">
        <v>85</v>
      </c>
      <c r="AW338" s="14" t="s">
        <v>38</v>
      </c>
      <c r="AX338" s="14" t="s">
        <v>83</v>
      </c>
      <c r="AY338" s="227" t="s">
        <v>152</v>
      </c>
    </row>
    <row r="339" spans="1:65" s="2" customFormat="1" ht="16.5" customHeight="1">
      <c r="A339" s="38"/>
      <c r="B339" s="39"/>
      <c r="C339" s="239" t="s">
        <v>1006</v>
      </c>
      <c r="D339" s="239" t="s">
        <v>224</v>
      </c>
      <c r="E339" s="240" t="s">
        <v>1397</v>
      </c>
      <c r="F339" s="241" t="s">
        <v>1398</v>
      </c>
      <c r="G339" s="242" t="s">
        <v>262</v>
      </c>
      <c r="H339" s="243">
        <v>1</v>
      </c>
      <c r="I339" s="244"/>
      <c r="J339" s="245">
        <f>ROUND(I339*H339,2)</f>
        <v>0</v>
      </c>
      <c r="K339" s="241" t="s">
        <v>31</v>
      </c>
      <c r="L339" s="246"/>
      <c r="M339" s="247" t="s">
        <v>31</v>
      </c>
      <c r="N339" s="248" t="s">
        <v>47</v>
      </c>
      <c r="O339" s="68"/>
      <c r="P339" s="184">
        <f>O339*H339</f>
        <v>0</v>
      </c>
      <c r="Q339" s="184">
        <v>0.52100000000000002</v>
      </c>
      <c r="R339" s="184">
        <f>Q339*H339</f>
        <v>0.52100000000000002</v>
      </c>
      <c r="S339" s="184">
        <v>0</v>
      </c>
      <c r="T339" s="185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186" t="s">
        <v>189</v>
      </c>
      <c r="AT339" s="186" t="s">
        <v>224</v>
      </c>
      <c r="AU339" s="186" t="s">
        <v>85</v>
      </c>
      <c r="AY339" s="20" t="s">
        <v>152</v>
      </c>
      <c r="BE339" s="187">
        <f>IF(N339="základní",J339,0)</f>
        <v>0</v>
      </c>
      <c r="BF339" s="187">
        <f>IF(N339="snížená",J339,0)</f>
        <v>0</v>
      </c>
      <c r="BG339" s="187">
        <f>IF(N339="zákl. přenesená",J339,0)</f>
        <v>0</v>
      </c>
      <c r="BH339" s="187">
        <f>IF(N339="sníž. přenesená",J339,0)</f>
        <v>0</v>
      </c>
      <c r="BI339" s="187">
        <f>IF(N339="nulová",J339,0)</f>
        <v>0</v>
      </c>
      <c r="BJ339" s="20" t="s">
        <v>83</v>
      </c>
      <c r="BK339" s="187">
        <f>ROUND(I339*H339,2)</f>
        <v>0</v>
      </c>
      <c r="BL339" s="20" t="s">
        <v>157</v>
      </c>
      <c r="BM339" s="186" t="s">
        <v>1399</v>
      </c>
    </row>
    <row r="340" spans="1:65" s="14" customFormat="1" ht="10.199999999999999">
      <c r="B340" s="217"/>
      <c r="C340" s="218"/>
      <c r="D340" s="188" t="s">
        <v>210</v>
      </c>
      <c r="E340" s="219" t="s">
        <v>31</v>
      </c>
      <c r="F340" s="220" t="s">
        <v>1325</v>
      </c>
      <c r="G340" s="218"/>
      <c r="H340" s="221">
        <v>1</v>
      </c>
      <c r="I340" s="222"/>
      <c r="J340" s="218"/>
      <c r="K340" s="218"/>
      <c r="L340" s="223"/>
      <c r="M340" s="224"/>
      <c r="N340" s="225"/>
      <c r="O340" s="225"/>
      <c r="P340" s="225"/>
      <c r="Q340" s="225"/>
      <c r="R340" s="225"/>
      <c r="S340" s="225"/>
      <c r="T340" s="226"/>
      <c r="AT340" s="227" t="s">
        <v>210</v>
      </c>
      <c r="AU340" s="227" t="s">
        <v>85</v>
      </c>
      <c r="AV340" s="14" t="s">
        <v>85</v>
      </c>
      <c r="AW340" s="14" t="s">
        <v>38</v>
      </c>
      <c r="AX340" s="14" t="s">
        <v>83</v>
      </c>
      <c r="AY340" s="227" t="s">
        <v>152</v>
      </c>
    </row>
    <row r="341" spans="1:65" s="2" customFormat="1" ht="16.5" customHeight="1">
      <c r="A341" s="38"/>
      <c r="B341" s="39"/>
      <c r="C341" s="175" t="s">
        <v>1011</v>
      </c>
      <c r="D341" s="175" t="s">
        <v>153</v>
      </c>
      <c r="E341" s="176" t="s">
        <v>1400</v>
      </c>
      <c r="F341" s="177" t="s">
        <v>1401</v>
      </c>
      <c r="G341" s="178" t="s">
        <v>262</v>
      </c>
      <c r="H341" s="179">
        <v>1</v>
      </c>
      <c r="I341" s="180"/>
      <c r="J341" s="181">
        <f>ROUND(I341*H341,2)</f>
        <v>0</v>
      </c>
      <c r="K341" s="177" t="s">
        <v>31</v>
      </c>
      <c r="L341" s="43"/>
      <c r="M341" s="182" t="s">
        <v>31</v>
      </c>
      <c r="N341" s="183" t="s">
        <v>47</v>
      </c>
      <c r="O341" s="68"/>
      <c r="P341" s="184">
        <f>O341*H341</f>
        <v>0</v>
      </c>
      <c r="Q341" s="184">
        <v>0.21734000000000001</v>
      </c>
      <c r="R341" s="184">
        <f>Q341*H341</f>
        <v>0.21734000000000001</v>
      </c>
      <c r="S341" s="184">
        <v>0</v>
      </c>
      <c r="T341" s="185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186" t="s">
        <v>157</v>
      </c>
      <c r="AT341" s="186" t="s">
        <v>153</v>
      </c>
      <c r="AU341" s="186" t="s">
        <v>85</v>
      </c>
      <c r="AY341" s="20" t="s">
        <v>152</v>
      </c>
      <c r="BE341" s="187">
        <f>IF(N341="základní",J341,0)</f>
        <v>0</v>
      </c>
      <c r="BF341" s="187">
        <f>IF(N341="snížená",J341,0)</f>
        <v>0</v>
      </c>
      <c r="BG341" s="187">
        <f>IF(N341="zákl. přenesená",J341,0)</f>
        <v>0</v>
      </c>
      <c r="BH341" s="187">
        <f>IF(N341="sníž. přenesená",J341,0)</f>
        <v>0</v>
      </c>
      <c r="BI341" s="187">
        <f>IF(N341="nulová",J341,0)</f>
        <v>0</v>
      </c>
      <c r="BJ341" s="20" t="s">
        <v>83</v>
      </c>
      <c r="BK341" s="187">
        <f>ROUND(I341*H341,2)</f>
        <v>0</v>
      </c>
      <c r="BL341" s="20" t="s">
        <v>157</v>
      </c>
      <c r="BM341" s="186" t="s">
        <v>1402</v>
      </c>
    </row>
    <row r="342" spans="1:65" s="2" customFormat="1" ht="16.5" customHeight="1">
      <c r="A342" s="38"/>
      <c r="B342" s="39"/>
      <c r="C342" s="239" t="s">
        <v>1016</v>
      </c>
      <c r="D342" s="239" t="s">
        <v>224</v>
      </c>
      <c r="E342" s="240" t="s">
        <v>1403</v>
      </c>
      <c r="F342" s="241" t="s">
        <v>1404</v>
      </c>
      <c r="G342" s="242" t="s">
        <v>262</v>
      </c>
      <c r="H342" s="243">
        <v>1</v>
      </c>
      <c r="I342" s="244"/>
      <c r="J342" s="245">
        <f>ROUND(I342*H342,2)</f>
        <v>0</v>
      </c>
      <c r="K342" s="241" t="s">
        <v>31</v>
      </c>
      <c r="L342" s="246"/>
      <c r="M342" s="247" t="s">
        <v>31</v>
      </c>
      <c r="N342" s="248" t="s">
        <v>47</v>
      </c>
      <c r="O342" s="68"/>
      <c r="P342" s="184">
        <f>O342*H342</f>
        <v>0</v>
      </c>
      <c r="Q342" s="184">
        <v>0.06</v>
      </c>
      <c r="R342" s="184">
        <f>Q342*H342</f>
        <v>0.06</v>
      </c>
      <c r="S342" s="184">
        <v>0</v>
      </c>
      <c r="T342" s="185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186" t="s">
        <v>189</v>
      </c>
      <c r="AT342" s="186" t="s">
        <v>224</v>
      </c>
      <c r="AU342" s="186" t="s">
        <v>85</v>
      </c>
      <c r="AY342" s="20" t="s">
        <v>152</v>
      </c>
      <c r="BE342" s="187">
        <f>IF(N342="základní",J342,0)</f>
        <v>0</v>
      </c>
      <c r="BF342" s="187">
        <f>IF(N342="snížená",J342,0)</f>
        <v>0</v>
      </c>
      <c r="BG342" s="187">
        <f>IF(N342="zákl. přenesená",J342,0)</f>
        <v>0</v>
      </c>
      <c r="BH342" s="187">
        <f>IF(N342="sníž. přenesená",J342,0)</f>
        <v>0</v>
      </c>
      <c r="BI342" s="187">
        <f>IF(N342="nulová",J342,0)</f>
        <v>0</v>
      </c>
      <c r="BJ342" s="20" t="s">
        <v>83</v>
      </c>
      <c r="BK342" s="187">
        <f>ROUND(I342*H342,2)</f>
        <v>0</v>
      </c>
      <c r="BL342" s="20" t="s">
        <v>157</v>
      </c>
      <c r="BM342" s="186" t="s">
        <v>1405</v>
      </c>
    </row>
    <row r="343" spans="1:65" s="14" customFormat="1" ht="10.199999999999999">
      <c r="B343" s="217"/>
      <c r="C343" s="218"/>
      <c r="D343" s="188" t="s">
        <v>210</v>
      </c>
      <c r="E343" s="219" t="s">
        <v>31</v>
      </c>
      <c r="F343" s="220" t="s">
        <v>1325</v>
      </c>
      <c r="G343" s="218"/>
      <c r="H343" s="221">
        <v>1</v>
      </c>
      <c r="I343" s="222"/>
      <c r="J343" s="218"/>
      <c r="K343" s="218"/>
      <c r="L343" s="223"/>
      <c r="M343" s="224"/>
      <c r="N343" s="225"/>
      <c r="O343" s="225"/>
      <c r="P343" s="225"/>
      <c r="Q343" s="225"/>
      <c r="R343" s="225"/>
      <c r="S343" s="225"/>
      <c r="T343" s="226"/>
      <c r="AT343" s="227" t="s">
        <v>210</v>
      </c>
      <c r="AU343" s="227" t="s">
        <v>85</v>
      </c>
      <c r="AV343" s="14" t="s">
        <v>85</v>
      </c>
      <c r="AW343" s="14" t="s">
        <v>38</v>
      </c>
      <c r="AX343" s="14" t="s">
        <v>83</v>
      </c>
      <c r="AY343" s="227" t="s">
        <v>152</v>
      </c>
    </row>
    <row r="344" spans="1:65" s="2" customFormat="1" ht="16.5" customHeight="1">
      <c r="A344" s="38"/>
      <c r="B344" s="39"/>
      <c r="C344" s="175" t="s">
        <v>1021</v>
      </c>
      <c r="D344" s="175" t="s">
        <v>153</v>
      </c>
      <c r="E344" s="176" t="s">
        <v>1406</v>
      </c>
      <c r="F344" s="177" t="s">
        <v>1407</v>
      </c>
      <c r="G344" s="178" t="s">
        <v>1009</v>
      </c>
      <c r="H344" s="179">
        <v>2</v>
      </c>
      <c r="I344" s="180"/>
      <c r="J344" s="181">
        <f>ROUND(I344*H344,2)</f>
        <v>0</v>
      </c>
      <c r="K344" s="177" t="s">
        <v>31</v>
      </c>
      <c r="L344" s="43"/>
      <c r="M344" s="182" t="s">
        <v>31</v>
      </c>
      <c r="N344" s="183" t="s">
        <v>47</v>
      </c>
      <c r="O344" s="68"/>
      <c r="P344" s="184">
        <f>O344*H344</f>
        <v>0</v>
      </c>
      <c r="Q344" s="184">
        <v>0</v>
      </c>
      <c r="R344" s="184">
        <f>Q344*H344</f>
        <v>0</v>
      </c>
      <c r="S344" s="184">
        <v>0.15</v>
      </c>
      <c r="T344" s="185">
        <f>S344*H344</f>
        <v>0.3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186" t="s">
        <v>157</v>
      </c>
      <c r="AT344" s="186" t="s">
        <v>153</v>
      </c>
      <c r="AU344" s="186" t="s">
        <v>85</v>
      </c>
      <c r="AY344" s="20" t="s">
        <v>152</v>
      </c>
      <c r="BE344" s="187">
        <f>IF(N344="základní",J344,0)</f>
        <v>0</v>
      </c>
      <c r="BF344" s="187">
        <f>IF(N344="snížená",J344,0)</f>
        <v>0</v>
      </c>
      <c r="BG344" s="187">
        <f>IF(N344="zákl. přenesená",J344,0)</f>
        <v>0</v>
      </c>
      <c r="BH344" s="187">
        <f>IF(N344="sníž. přenesená",J344,0)</f>
        <v>0</v>
      </c>
      <c r="BI344" s="187">
        <f>IF(N344="nulová",J344,0)</f>
        <v>0</v>
      </c>
      <c r="BJ344" s="20" t="s">
        <v>83</v>
      </c>
      <c r="BK344" s="187">
        <f>ROUND(I344*H344,2)</f>
        <v>0</v>
      </c>
      <c r="BL344" s="20" t="s">
        <v>157</v>
      </c>
      <c r="BM344" s="186" t="s">
        <v>1408</v>
      </c>
    </row>
    <row r="345" spans="1:65" s="14" customFormat="1" ht="10.199999999999999">
      <c r="B345" s="217"/>
      <c r="C345" s="218"/>
      <c r="D345" s="188" t="s">
        <v>210</v>
      </c>
      <c r="E345" s="219" t="s">
        <v>31</v>
      </c>
      <c r="F345" s="220" t="s">
        <v>1409</v>
      </c>
      <c r="G345" s="218"/>
      <c r="H345" s="221">
        <v>1</v>
      </c>
      <c r="I345" s="222"/>
      <c r="J345" s="218"/>
      <c r="K345" s="218"/>
      <c r="L345" s="223"/>
      <c r="M345" s="224"/>
      <c r="N345" s="225"/>
      <c r="O345" s="225"/>
      <c r="P345" s="225"/>
      <c r="Q345" s="225"/>
      <c r="R345" s="225"/>
      <c r="S345" s="225"/>
      <c r="T345" s="226"/>
      <c r="AT345" s="227" t="s">
        <v>210</v>
      </c>
      <c r="AU345" s="227" t="s">
        <v>85</v>
      </c>
      <c r="AV345" s="14" t="s">
        <v>85</v>
      </c>
      <c r="AW345" s="14" t="s">
        <v>38</v>
      </c>
      <c r="AX345" s="14" t="s">
        <v>76</v>
      </c>
      <c r="AY345" s="227" t="s">
        <v>152</v>
      </c>
    </row>
    <row r="346" spans="1:65" s="14" customFormat="1" ht="10.199999999999999">
      <c r="B346" s="217"/>
      <c r="C346" s="218"/>
      <c r="D346" s="188" t="s">
        <v>210</v>
      </c>
      <c r="E346" s="219" t="s">
        <v>31</v>
      </c>
      <c r="F346" s="220" t="s">
        <v>1410</v>
      </c>
      <c r="G346" s="218"/>
      <c r="H346" s="221">
        <v>1</v>
      </c>
      <c r="I346" s="222"/>
      <c r="J346" s="218"/>
      <c r="K346" s="218"/>
      <c r="L346" s="223"/>
      <c r="M346" s="224"/>
      <c r="N346" s="225"/>
      <c r="O346" s="225"/>
      <c r="P346" s="225"/>
      <c r="Q346" s="225"/>
      <c r="R346" s="225"/>
      <c r="S346" s="225"/>
      <c r="T346" s="226"/>
      <c r="AT346" s="227" t="s">
        <v>210</v>
      </c>
      <c r="AU346" s="227" t="s">
        <v>85</v>
      </c>
      <c r="AV346" s="14" t="s">
        <v>85</v>
      </c>
      <c r="AW346" s="14" t="s">
        <v>38</v>
      </c>
      <c r="AX346" s="14" t="s">
        <v>76</v>
      </c>
      <c r="AY346" s="227" t="s">
        <v>152</v>
      </c>
    </row>
    <row r="347" spans="1:65" s="15" customFormat="1" ht="10.199999999999999">
      <c r="B347" s="228"/>
      <c r="C347" s="229"/>
      <c r="D347" s="188" t="s">
        <v>210</v>
      </c>
      <c r="E347" s="230" t="s">
        <v>31</v>
      </c>
      <c r="F347" s="231" t="s">
        <v>223</v>
      </c>
      <c r="G347" s="229"/>
      <c r="H347" s="232">
        <v>2</v>
      </c>
      <c r="I347" s="233"/>
      <c r="J347" s="229"/>
      <c r="K347" s="229"/>
      <c r="L347" s="234"/>
      <c r="M347" s="235"/>
      <c r="N347" s="236"/>
      <c r="O347" s="236"/>
      <c r="P347" s="236"/>
      <c r="Q347" s="236"/>
      <c r="R347" s="236"/>
      <c r="S347" s="236"/>
      <c r="T347" s="237"/>
      <c r="AT347" s="238" t="s">
        <v>210</v>
      </c>
      <c r="AU347" s="238" t="s">
        <v>85</v>
      </c>
      <c r="AV347" s="15" t="s">
        <v>157</v>
      </c>
      <c r="AW347" s="15" t="s">
        <v>38</v>
      </c>
      <c r="AX347" s="15" t="s">
        <v>83</v>
      </c>
      <c r="AY347" s="238" t="s">
        <v>152</v>
      </c>
    </row>
    <row r="348" spans="1:65" s="2" customFormat="1" ht="16.5" customHeight="1">
      <c r="A348" s="38"/>
      <c r="B348" s="39"/>
      <c r="C348" s="175" t="s">
        <v>1026</v>
      </c>
      <c r="D348" s="175" t="s">
        <v>153</v>
      </c>
      <c r="E348" s="176" t="s">
        <v>1092</v>
      </c>
      <c r="F348" s="177" t="s">
        <v>1093</v>
      </c>
      <c r="G348" s="178" t="s">
        <v>1009</v>
      </c>
      <c r="H348" s="179">
        <v>2</v>
      </c>
      <c r="I348" s="180"/>
      <c r="J348" s="181">
        <f>ROUND(I348*H348,2)</f>
        <v>0</v>
      </c>
      <c r="K348" s="177" t="s">
        <v>31</v>
      </c>
      <c r="L348" s="43"/>
      <c r="M348" s="182" t="s">
        <v>31</v>
      </c>
      <c r="N348" s="183" t="s">
        <v>47</v>
      </c>
      <c r="O348" s="68"/>
      <c r="P348" s="184">
        <f>O348*H348</f>
        <v>0</v>
      </c>
      <c r="Q348" s="184">
        <v>0.21734000000000001</v>
      </c>
      <c r="R348" s="184">
        <f>Q348*H348</f>
        <v>0.43468000000000001</v>
      </c>
      <c r="S348" s="184">
        <v>0</v>
      </c>
      <c r="T348" s="185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186" t="s">
        <v>157</v>
      </c>
      <c r="AT348" s="186" t="s">
        <v>153</v>
      </c>
      <c r="AU348" s="186" t="s">
        <v>85</v>
      </c>
      <c r="AY348" s="20" t="s">
        <v>152</v>
      </c>
      <c r="BE348" s="187">
        <f>IF(N348="základní",J348,0)</f>
        <v>0</v>
      </c>
      <c r="BF348" s="187">
        <f>IF(N348="snížená",J348,0)</f>
        <v>0</v>
      </c>
      <c r="BG348" s="187">
        <f>IF(N348="zákl. přenesená",J348,0)</f>
        <v>0</v>
      </c>
      <c r="BH348" s="187">
        <f>IF(N348="sníž. přenesená",J348,0)</f>
        <v>0</v>
      </c>
      <c r="BI348" s="187">
        <f>IF(N348="nulová",J348,0)</f>
        <v>0</v>
      </c>
      <c r="BJ348" s="20" t="s">
        <v>83</v>
      </c>
      <c r="BK348" s="187">
        <f>ROUND(I348*H348,2)</f>
        <v>0</v>
      </c>
      <c r="BL348" s="20" t="s">
        <v>157</v>
      </c>
      <c r="BM348" s="186" t="s">
        <v>1411</v>
      </c>
    </row>
    <row r="349" spans="1:65" s="2" customFormat="1" ht="16.5" customHeight="1">
      <c r="A349" s="38"/>
      <c r="B349" s="39"/>
      <c r="C349" s="239" t="s">
        <v>1031</v>
      </c>
      <c r="D349" s="239" t="s">
        <v>224</v>
      </c>
      <c r="E349" s="240" t="s">
        <v>1096</v>
      </c>
      <c r="F349" s="241" t="s">
        <v>1097</v>
      </c>
      <c r="G349" s="242" t="s">
        <v>262</v>
      </c>
      <c r="H349" s="243">
        <v>2</v>
      </c>
      <c r="I349" s="244"/>
      <c r="J349" s="245">
        <f>ROUND(I349*H349,2)</f>
        <v>0</v>
      </c>
      <c r="K349" s="241" t="s">
        <v>31</v>
      </c>
      <c r="L349" s="246"/>
      <c r="M349" s="247" t="s">
        <v>31</v>
      </c>
      <c r="N349" s="248" t="s">
        <v>47</v>
      </c>
      <c r="O349" s="68"/>
      <c r="P349" s="184">
        <f>O349*H349</f>
        <v>0</v>
      </c>
      <c r="Q349" s="184">
        <v>0.15670000000000001</v>
      </c>
      <c r="R349" s="184">
        <f>Q349*H349</f>
        <v>0.31340000000000001</v>
      </c>
      <c r="S349" s="184">
        <v>0</v>
      </c>
      <c r="T349" s="185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186" t="s">
        <v>189</v>
      </c>
      <c r="AT349" s="186" t="s">
        <v>224</v>
      </c>
      <c r="AU349" s="186" t="s">
        <v>85</v>
      </c>
      <c r="AY349" s="20" t="s">
        <v>152</v>
      </c>
      <c r="BE349" s="187">
        <f>IF(N349="základní",J349,0)</f>
        <v>0</v>
      </c>
      <c r="BF349" s="187">
        <f>IF(N349="snížená",J349,0)</f>
        <v>0</v>
      </c>
      <c r="BG349" s="187">
        <f>IF(N349="zákl. přenesená",J349,0)</f>
        <v>0</v>
      </c>
      <c r="BH349" s="187">
        <f>IF(N349="sníž. přenesená",J349,0)</f>
        <v>0</v>
      </c>
      <c r="BI349" s="187">
        <f>IF(N349="nulová",J349,0)</f>
        <v>0</v>
      </c>
      <c r="BJ349" s="20" t="s">
        <v>83</v>
      </c>
      <c r="BK349" s="187">
        <f>ROUND(I349*H349,2)</f>
        <v>0</v>
      </c>
      <c r="BL349" s="20" t="s">
        <v>157</v>
      </c>
      <c r="BM349" s="186" t="s">
        <v>1412</v>
      </c>
    </row>
    <row r="350" spans="1:65" s="14" customFormat="1" ht="10.199999999999999">
      <c r="B350" s="217"/>
      <c r="C350" s="218"/>
      <c r="D350" s="188" t="s">
        <v>210</v>
      </c>
      <c r="E350" s="219" t="s">
        <v>31</v>
      </c>
      <c r="F350" s="220" t="s">
        <v>1318</v>
      </c>
      <c r="G350" s="218"/>
      <c r="H350" s="221">
        <v>1</v>
      </c>
      <c r="I350" s="222"/>
      <c r="J350" s="218"/>
      <c r="K350" s="218"/>
      <c r="L350" s="223"/>
      <c r="M350" s="224"/>
      <c r="N350" s="225"/>
      <c r="O350" s="225"/>
      <c r="P350" s="225"/>
      <c r="Q350" s="225"/>
      <c r="R350" s="225"/>
      <c r="S350" s="225"/>
      <c r="T350" s="226"/>
      <c r="AT350" s="227" t="s">
        <v>210</v>
      </c>
      <c r="AU350" s="227" t="s">
        <v>85</v>
      </c>
      <c r="AV350" s="14" t="s">
        <v>85</v>
      </c>
      <c r="AW350" s="14" t="s">
        <v>38</v>
      </c>
      <c r="AX350" s="14" t="s">
        <v>76</v>
      </c>
      <c r="AY350" s="227" t="s">
        <v>152</v>
      </c>
    </row>
    <row r="351" spans="1:65" s="14" customFormat="1" ht="10.199999999999999">
      <c r="B351" s="217"/>
      <c r="C351" s="218"/>
      <c r="D351" s="188" t="s">
        <v>210</v>
      </c>
      <c r="E351" s="219" t="s">
        <v>31</v>
      </c>
      <c r="F351" s="220" t="s">
        <v>1409</v>
      </c>
      <c r="G351" s="218"/>
      <c r="H351" s="221">
        <v>1</v>
      </c>
      <c r="I351" s="222"/>
      <c r="J351" s="218"/>
      <c r="K351" s="218"/>
      <c r="L351" s="223"/>
      <c r="M351" s="224"/>
      <c r="N351" s="225"/>
      <c r="O351" s="225"/>
      <c r="P351" s="225"/>
      <c r="Q351" s="225"/>
      <c r="R351" s="225"/>
      <c r="S351" s="225"/>
      <c r="T351" s="226"/>
      <c r="AT351" s="227" t="s">
        <v>210</v>
      </c>
      <c r="AU351" s="227" t="s">
        <v>85</v>
      </c>
      <c r="AV351" s="14" t="s">
        <v>85</v>
      </c>
      <c r="AW351" s="14" t="s">
        <v>38</v>
      </c>
      <c r="AX351" s="14" t="s">
        <v>76</v>
      </c>
      <c r="AY351" s="227" t="s">
        <v>152</v>
      </c>
    </row>
    <row r="352" spans="1:65" s="15" customFormat="1" ht="10.199999999999999">
      <c r="B352" s="228"/>
      <c r="C352" s="229"/>
      <c r="D352" s="188" t="s">
        <v>210</v>
      </c>
      <c r="E352" s="230" t="s">
        <v>31</v>
      </c>
      <c r="F352" s="231" t="s">
        <v>223</v>
      </c>
      <c r="G352" s="229"/>
      <c r="H352" s="232">
        <v>2</v>
      </c>
      <c r="I352" s="233"/>
      <c r="J352" s="229"/>
      <c r="K352" s="229"/>
      <c r="L352" s="234"/>
      <c r="M352" s="235"/>
      <c r="N352" s="236"/>
      <c r="O352" s="236"/>
      <c r="P352" s="236"/>
      <c r="Q352" s="236"/>
      <c r="R352" s="236"/>
      <c r="S352" s="236"/>
      <c r="T352" s="237"/>
      <c r="AT352" s="238" t="s">
        <v>210</v>
      </c>
      <c r="AU352" s="238" t="s">
        <v>85</v>
      </c>
      <c r="AV352" s="15" t="s">
        <v>157</v>
      </c>
      <c r="AW352" s="15" t="s">
        <v>38</v>
      </c>
      <c r="AX352" s="15" t="s">
        <v>83</v>
      </c>
      <c r="AY352" s="238" t="s">
        <v>152</v>
      </c>
    </row>
    <row r="353" spans="1:65" s="2" customFormat="1" ht="16.5" customHeight="1">
      <c r="A353" s="38"/>
      <c r="B353" s="39"/>
      <c r="C353" s="239" t="s">
        <v>1035</v>
      </c>
      <c r="D353" s="239" t="s">
        <v>224</v>
      </c>
      <c r="E353" s="240" t="s">
        <v>1106</v>
      </c>
      <c r="F353" s="241" t="s">
        <v>1107</v>
      </c>
      <c r="G353" s="242" t="s">
        <v>1009</v>
      </c>
      <c r="H353" s="243">
        <v>2</v>
      </c>
      <c r="I353" s="244"/>
      <c r="J353" s="245">
        <f>ROUND(I353*H353,2)</f>
        <v>0</v>
      </c>
      <c r="K353" s="241" t="s">
        <v>31</v>
      </c>
      <c r="L353" s="246"/>
      <c r="M353" s="247" t="s">
        <v>31</v>
      </c>
      <c r="N353" s="248" t="s">
        <v>47</v>
      </c>
      <c r="O353" s="68"/>
      <c r="P353" s="184">
        <f>O353*H353</f>
        <v>0</v>
      </c>
      <c r="Q353" s="184">
        <v>0.01</v>
      </c>
      <c r="R353" s="184">
        <f>Q353*H353</f>
        <v>0.02</v>
      </c>
      <c r="S353" s="184">
        <v>0</v>
      </c>
      <c r="T353" s="185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186" t="s">
        <v>189</v>
      </c>
      <c r="AT353" s="186" t="s">
        <v>224</v>
      </c>
      <c r="AU353" s="186" t="s">
        <v>85</v>
      </c>
      <c r="AY353" s="20" t="s">
        <v>152</v>
      </c>
      <c r="BE353" s="187">
        <f>IF(N353="základní",J353,0)</f>
        <v>0</v>
      </c>
      <c r="BF353" s="187">
        <f>IF(N353="snížená",J353,0)</f>
        <v>0</v>
      </c>
      <c r="BG353" s="187">
        <f>IF(N353="zákl. přenesená",J353,0)</f>
        <v>0</v>
      </c>
      <c r="BH353" s="187">
        <f>IF(N353="sníž. přenesená",J353,0)</f>
        <v>0</v>
      </c>
      <c r="BI353" s="187">
        <f>IF(N353="nulová",J353,0)</f>
        <v>0</v>
      </c>
      <c r="BJ353" s="20" t="s">
        <v>83</v>
      </c>
      <c r="BK353" s="187">
        <f>ROUND(I353*H353,2)</f>
        <v>0</v>
      </c>
      <c r="BL353" s="20" t="s">
        <v>157</v>
      </c>
      <c r="BM353" s="186" t="s">
        <v>1413</v>
      </c>
    </row>
    <row r="354" spans="1:65" s="2" customFormat="1" ht="16.5" customHeight="1">
      <c r="A354" s="38"/>
      <c r="B354" s="39"/>
      <c r="C354" s="175" t="s">
        <v>1039</v>
      </c>
      <c r="D354" s="175" t="s">
        <v>153</v>
      </c>
      <c r="E354" s="176" t="s">
        <v>1120</v>
      </c>
      <c r="F354" s="177" t="s">
        <v>1121</v>
      </c>
      <c r="G354" s="178" t="s">
        <v>207</v>
      </c>
      <c r="H354" s="179">
        <v>113.53</v>
      </c>
      <c r="I354" s="180"/>
      <c r="J354" s="181">
        <f>ROUND(I354*H354,2)</f>
        <v>0</v>
      </c>
      <c r="K354" s="177" t="s">
        <v>31</v>
      </c>
      <c r="L354" s="43"/>
      <c r="M354" s="182" t="s">
        <v>31</v>
      </c>
      <c r="N354" s="183" t="s">
        <v>47</v>
      </c>
      <c r="O354" s="68"/>
      <c r="P354" s="184">
        <f>O354*H354</f>
        <v>0</v>
      </c>
      <c r="Q354" s="184">
        <v>2.0000000000000001E-4</v>
      </c>
      <c r="R354" s="184">
        <f>Q354*H354</f>
        <v>2.2706E-2</v>
      </c>
      <c r="S354" s="184">
        <v>0</v>
      </c>
      <c r="T354" s="185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186" t="s">
        <v>157</v>
      </c>
      <c r="AT354" s="186" t="s">
        <v>153</v>
      </c>
      <c r="AU354" s="186" t="s">
        <v>85</v>
      </c>
      <c r="AY354" s="20" t="s">
        <v>152</v>
      </c>
      <c r="BE354" s="187">
        <f>IF(N354="základní",J354,0)</f>
        <v>0</v>
      </c>
      <c r="BF354" s="187">
        <f>IF(N354="snížená",J354,0)</f>
        <v>0</v>
      </c>
      <c r="BG354" s="187">
        <f>IF(N354="zákl. přenesená",J354,0)</f>
        <v>0</v>
      </c>
      <c r="BH354" s="187">
        <f>IF(N354="sníž. přenesená",J354,0)</f>
        <v>0</v>
      </c>
      <c r="BI354" s="187">
        <f>IF(N354="nulová",J354,0)</f>
        <v>0</v>
      </c>
      <c r="BJ354" s="20" t="s">
        <v>83</v>
      </c>
      <c r="BK354" s="187">
        <f>ROUND(I354*H354,2)</f>
        <v>0</v>
      </c>
      <c r="BL354" s="20" t="s">
        <v>157</v>
      </c>
      <c r="BM354" s="186" t="s">
        <v>1414</v>
      </c>
    </row>
    <row r="355" spans="1:65" s="14" customFormat="1" ht="10.199999999999999">
      <c r="B355" s="217"/>
      <c r="C355" s="218"/>
      <c r="D355" s="188" t="s">
        <v>210</v>
      </c>
      <c r="E355" s="219" t="s">
        <v>31</v>
      </c>
      <c r="F355" s="220" t="s">
        <v>1197</v>
      </c>
      <c r="G355" s="218"/>
      <c r="H355" s="221">
        <v>113.53</v>
      </c>
      <c r="I355" s="222"/>
      <c r="J355" s="218"/>
      <c r="K355" s="218"/>
      <c r="L355" s="223"/>
      <c r="M355" s="224"/>
      <c r="N355" s="225"/>
      <c r="O355" s="225"/>
      <c r="P355" s="225"/>
      <c r="Q355" s="225"/>
      <c r="R355" s="225"/>
      <c r="S355" s="225"/>
      <c r="T355" s="226"/>
      <c r="AT355" s="227" t="s">
        <v>210</v>
      </c>
      <c r="AU355" s="227" t="s">
        <v>85</v>
      </c>
      <c r="AV355" s="14" t="s">
        <v>85</v>
      </c>
      <c r="AW355" s="14" t="s">
        <v>38</v>
      </c>
      <c r="AX355" s="14" t="s">
        <v>83</v>
      </c>
      <c r="AY355" s="227" t="s">
        <v>152</v>
      </c>
    </row>
    <row r="356" spans="1:65" s="2" customFormat="1" ht="16.5" customHeight="1">
      <c r="A356" s="38"/>
      <c r="B356" s="39"/>
      <c r="C356" s="175" t="s">
        <v>1044</v>
      </c>
      <c r="D356" s="175" t="s">
        <v>153</v>
      </c>
      <c r="E356" s="176" t="s">
        <v>1125</v>
      </c>
      <c r="F356" s="177" t="s">
        <v>1126</v>
      </c>
      <c r="G356" s="178" t="s">
        <v>207</v>
      </c>
      <c r="H356" s="179">
        <v>135.33000000000001</v>
      </c>
      <c r="I356" s="180"/>
      <c r="J356" s="181">
        <f>ROUND(I356*H356,2)</f>
        <v>0</v>
      </c>
      <c r="K356" s="177" t="s">
        <v>31</v>
      </c>
      <c r="L356" s="43"/>
      <c r="M356" s="182" t="s">
        <v>31</v>
      </c>
      <c r="N356" s="183" t="s">
        <v>47</v>
      </c>
      <c r="O356" s="68"/>
      <c r="P356" s="184">
        <f>O356*H356</f>
        <v>0</v>
      </c>
      <c r="Q356" s="184">
        <v>9.0000000000000006E-5</v>
      </c>
      <c r="R356" s="184">
        <f>Q356*H356</f>
        <v>1.2179700000000002E-2</v>
      </c>
      <c r="S356" s="184">
        <v>0</v>
      </c>
      <c r="T356" s="185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186" t="s">
        <v>157</v>
      </c>
      <c r="AT356" s="186" t="s">
        <v>153</v>
      </c>
      <c r="AU356" s="186" t="s">
        <v>85</v>
      </c>
      <c r="AY356" s="20" t="s">
        <v>152</v>
      </c>
      <c r="BE356" s="187">
        <f>IF(N356="základní",J356,0)</f>
        <v>0</v>
      </c>
      <c r="BF356" s="187">
        <f>IF(N356="snížená",J356,0)</f>
        <v>0</v>
      </c>
      <c r="BG356" s="187">
        <f>IF(N356="zákl. přenesená",J356,0)</f>
        <v>0</v>
      </c>
      <c r="BH356" s="187">
        <f>IF(N356="sníž. přenesená",J356,0)</f>
        <v>0</v>
      </c>
      <c r="BI356" s="187">
        <f>IF(N356="nulová",J356,0)</f>
        <v>0</v>
      </c>
      <c r="BJ356" s="20" t="s">
        <v>83</v>
      </c>
      <c r="BK356" s="187">
        <f>ROUND(I356*H356,2)</f>
        <v>0</v>
      </c>
      <c r="BL356" s="20" t="s">
        <v>157</v>
      </c>
      <c r="BM356" s="186" t="s">
        <v>1415</v>
      </c>
    </row>
    <row r="357" spans="1:65" s="14" customFormat="1" ht="10.199999999999999">
      <c r="B357" s="217"/>
      <c r="C357" s="218"/>
      <c r="D357" s="188" t="s">
        <v>210</v>
      </c>
      <c r="E357" s="219" t="s">
        <v>31</v>
      </c>
      <c r="F357" s="220" t="s">
        <v>1180</v>
      </c>
      <c r="G357" s="218"/>
      <c r="H357" s="221">
        <v>13.8</v>
      </c>
      <c r="I357" s="222"/>
      <c r="J357" s="218"/>
      <c r="K357" s="218"/>
      <c r="L357" s="223"/>
      <c r="M357" s="224"/>
      <c r="N357" s="225"/>
      <c r="O357" s="225"/>
      <c r="P357" s="225"/>
      <c r="Q357" s="225"/>
      <c r="R357" s="225"/>
      <c r="S357" s="225"/>
      <c r="T357" s="226"/>
      <c r="AT357" s="227" t="s">
        <v>210</v>
      </c>
      <c r="AU357" s="227" t="s">
        <v>85</v>
      </c>
      <c r="AV357" s="14" t="s">
        <v>85</v>
      </c>
      <c r="AW357" s="14" t="s">
        <v>38</v>
      </c>
      <c r="AX357" s="14" t="s">
        <v>76</v>
      </c>
      <c r="AY357" s="227" t="s">
        <v>152</v>
      </c>
    </row>
    <row r="358" spans="1:65" s="14" customFormat="1" ht="10.199999999999999">
      <c r="B358" s="217"/>
      <c r="C358" s="218"/>
      <c r="D358" s="188" t="s">
        <v>210</v>
      </c>
      <c r="E358" s="219" t="s">
        <v>31</v>
      </c>
      <c r="F358" s="220" t="s">
        <v>1197</v>
      </c>
      <c r="G358" s="218"/>
      <c r="H358" s="221">
        <v>113.53</v>
      </c>
      <c r="I358" s="222"/>
      <c r="J358" s="218"/>
      <c r="K358" s="218"/>
      <c r="L358" s="223"/>
      <c r="M358" s="224"/>
      <c r="N358" s="225"/>
      <c r="O358" s="225"/>
      <c r="P358" s="225"/>
      <c r="Q358" s="225"/>
      <c r="R358" s="225"/>
      <c r="S358" s="225"/>
      <c r="T358" s="226"/>
      <c r="AT358" s="227" t="s">
        <v>210</v>
      </c>
      <c r="AU358" s="227" t="s">
        <v>85</v>
      </c>
      <c r="AV358" s="14" t="s">
        <v>85</v>
      </c>
      <c r="AW358" s="14" t="s">
        <v>38</v>
      </c>
      <c r="AX358" s="14" t="s">
        <v>76</v>
      </c>
      <c r="AY358" s="227" t="s">
        <v>152</v>
      </c>
    </row>
    <row r="359" spans="1:65" s="14" customFormat="1" ht="10.199999999999999">
      <c r="B359" s="217"/>
      <c r="C359" s="218"/>
      <c r="D359" s="188" t="s">
        <v>210</v>
      </c>
      <c r="E359" s="219" t="s">
        <v>31</v>
      </c>
      <c r="F359" s="220" t="s">
        <v>1186</v>
      </c>
      <c r="G359" s="218"/>
      <c r="H359" s="221">
        <v>8</v>
      </c>
      <c r="I359" s="222"/>
      <c r="J359" s="218"/>
      <c r="K359" s="218"/>
      <c r="L359" s="223"/>
      <c r="M359" s="224"/>
      <c r="N359" s="225"/>
      <c r="O359" s="225"/>
      <c r="P359" s="225"/>
      <c r="Q359" s="225"/>
      <c r="R359" s="225"/>
      <c r="S359" s="225"/>
      <c r="T359" s="226"/>
      <c r="AT359" s="227" t="s">
        <v>210</v>
      </c>
      <c r="AU359" s="227" t="s">
        <v>85</v>
      </c>
      <c r="AV359" s="14" t="s">
        <v>85</v>
      </c>
      <c r="AW359" s="14" t="s">
        <v>38</v>
      </c>
      <c r="AX359" s="14" t="s">
        <v>76</v>
      </c>
      <c r="AY359" s="227" t="s">
        <v>152</v>
      </c>
    </row>
    <row r="360" spans="1:65" s="15" customFormat="1" ht="10.199999999999999">
      <c r="B360" s="228"/>
      <c r="C360" s="229"/>
      <c r="D360" s="188" t="s">
        <v>210</v>
      </c>
      <c r="E360" s="230" t="s">
        <v>31</v>
      </c>
      <c r="F360" s="231" t="s">
        <v>223</v>
      </c>
      <c r="G360" s="229"/>
      <c r="H360" s="232">
        <v>135.32999999999998</v>
      </c>
      <c r="I360" s="233"/>
      <c r="J360" s="229"/>
      <c r="K360" s="229"/>
      <c r="L360" s="234"/>
      <c r="M360" s="235"/>
      <c r="N360" s="236"/>
      <c r="O360" s="236"/>
      <c r="P360" s="236"/>
      <c r="Q360" s="236"/>
      <c r="R360" s="236"/>
      <c r="S360" s="236"/>
      <c r="T360" s="237"/>
      <c r="AT360" s="238" t="s">
        <v>210</v>
      </c>
      <c r="AU360" s="238" t="s">
        <v>85</v>
      </c>
      <c r="AV360" s="15" t="s">
        <v>157</v>
      </c>
      <c r="AW360" s="15" t="s">
        <v>38</v>
      </c>
      <c r="AX360" s="15" t="s">
        <v>83</v>
      </c>
      <c r="AY360" s="238" t="s">
        <v>152</v>
      </c>
    </row>
    <row r="361" spans="1:65" s="11" customFormat="1" ht="22.8" customHeight="1">
      <c r="B361" s="161"/>
      <c r="C361" s="162"/>
      <c r="D361" s="163" t="s">
        <v>75</v>
      </c>
      <c r="E361" s="205" t="s">
        <v>1128</v>
      </c>
      <c r="F361" s="205" t="s">
        <v>1129</v>
      </c>
      <c r="G361" s="162"/>
      <c r="H361" s="162"/>
      <c r="I361" s="165"/>
      <c r="J361" s="206">
        <f>BK361</f>
        <v>0</v>
      </c>
      <c r="K361" s="162"/>
      <c r="L361" s="167"/>
      <c r="M361" s="168"/>
      <c r="N361" s="169"/>
      <c r="O361" s="169"/>
      <c r="P361" s="170">
        <f>P362</f>
        <v>0</v>
      </c>
      <c r="Q361" s="169"/>
      <c r="R361" s="170">
        <f>R362</f>
        <v>0</v>
      </c>
      <c r="S361" s="169"/>
      <c r="T361" s="171">
        <f>T362</f>
        <v>0</v>
      </c>
      <c r="AR361" s="172" t="s">
        <v>83</v>
      </c>
      <c r="AT361" s="173" t="s">
        <v>75</v>
      </c>
      <c r="AU361" s="173" t="s">
        <v>83</v>
      </c>
      <c r="AY361" s="172" t="s">
        <v>152</v>
      </c>
      <c r="BK361" s="174">
        <f>BK362</f>
        <v>0</v>
      </c>
    </row>
    <row r="362" spans="1:65" s="2" customFormat="1" ht="24.15" customHeight="1">
      <c r="A362" s="38"/>
      <c r="B362" s="39"/>
      <c r="C362" s="175" t="s">
        <v>1049</v>
      </c>
      <c r="D362" s="175" t="s">
        <v>153</v>
      </c>
      <c r="E362" s="176" t="s">
        <v>1416</v>
      </c>
      <c r="F362" s="177" t="s">
        <v>1417</v>
      </c>
      <c r="G362" s="178" t="s">
        <v>360</v>
      </c>
      <c r="H362" s="179">
        <v>47.207999999999998</v>
      </c>
      <c r="I362" s="180"/>
      <c r="J362" s="181">
        <f>ROUND(I362*H362,2)</f>
        <v>0</v>
      </c>
      <c r="K362" s="177" t="s">
        <v>31</v>
      </c>
      <c r="L362" s="43"/>
      <c r="M362" s="182" t="s">
        <v>31</v>
      </c>
      <c r="N362" s="183" t="s">
        <v>47</v>
      </c>
      <c r="O362" s="68"/>
      <c r="P362" s="184">
        <f>O362*H362</f>
        <v>0</v>
      </c>
      <c r="Q362" s="184">
        <v>0</v>
      </c>
      <c r="R362" s="184">
        <f>Q362*H362</f>
        <v>0</v>
      </c>
      <c r="S362" s="184">
        <v>0</v>
      </c>
      <c r="T362" s="185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186" t="s">
        <v>157</v>
      </c>
      <c r="AT362" s="186" t="s">
        <v>153</v>
      </c>
      <c r="AU362" s="186" t="s">
        <v>85</v>
      </c>
      <c r="AY362" s="20" t="s">
        <v>152</v>
      </c>
      <c r="BE362" s="187">
        <f>IF(N362="základní",J362,0)</f>
        <v>0</v>
      </c>
      <c r="BF362" s="187">
        <f>IF(N362="snížená",J362,0)</f>
        <v>0</v>
      </c>
      <c r="BG362" s="187">
        <f>IF(N362="zákl. přenesená",J362,0)</f>
        <v>0</v>
      </c>
      <c r="BH362" s="187">
        <f>IF(N362="sníž. přenesená",J362,0)</f>
        <v>0</v>
      </c>
      <c r="BI362" s="187">
        <f>IF(N362="nulová",J362,0)</f>
        <v>0</v>
      </c>
      <c r="BJ362" s="20" t="s">
        <v>83</v>
      </c>
      <c r="BK362" s="187">
        <f>ROUND(I362*H362,2)</f>
        <v>0</v>
      </c>
      <c r="BL362" s="20" t="s">
        <v>157</v>
      </c>
      <c r="BM362" s="186" t="s">
        <v>1418</v>
      </c>
    </row>
    <row r="363" spans="1:65" s="11" customFormat="1" ht="25.95" customHeight="1">
      <c r="B363" s="161"/>
      <c r="C363" s="162"/>
      <c r="D363" s="163" t="s">
        <v>75</v>
      </c>
      <c r="E363" s="164" t="s">
        <v>1161</v>
      </c>
      <c r="F363" s="164" t="s">
        <v>1162</v>
      </c>
      <c r="G363" s="162"/>
      <c r="H363" s="162"/>
      <c r="I363" s="165"/>
      <c r="J363" s="166">
        <f>BK363</f>
        <v>0</v>
      </c>
      <c r="K363" s="162"/>
      <c r="L363" s="167"/>
      <c r="M363" s="168"/>
      <c r="N363" s="169"/>
      <c r="O363" s="169"/>
      <c r="P363" s="170">
        <f>SUM(P364:P367)</f>
        <v>0</v>
      </c>
      <c r="Q363" s="169"/>
      <c r="R363" s="170">
        <f>SUM(R364:R367)</f>
        <v>0</v>
      </c>
      <c r="S363" s="169"/>
      <c r="T363" s="171">
        <f>SUM(T364:T367)</f>
        <v>0</v>
      </c>
      <c r="AR363" s="172" t="s">
        <v>83</v>
      </c>
      <c r="AT363" s="173" t="s">
        <v>75</v>
      </c>
      <c r="AU363" s="173" t="s">
        <v>76</v>
      </c>
      <c r="AY363" s="172" t="s">
        <v>152</v>
      </c>
      <c r="BK363" s="174">
        <f>SUM(BK364:BK367)</f>
        <v>0</v>
      </c>
    </row>
    <row r="364" spans="1:65" s="2" customFormat="1" ht="24.15" customHeight="1">
      <c r="A364" s="38"/>
      <c r="B364" s="39"/>
      <c r="C364" s="175" t="s">
        <v>1054</v>
      </c>
      <c r="D364" s="175" t="s">
        <v>153</v>
      </c>
      <c r="E364" s="176" t="s">
        <v>1164</v>
      </c>
      <c r="F364" s="177" t="s">
        <v>1165</v>
      </c>
      <c r="G364" s="178" t="s">
        <v>1166</v>
      </c>
      <c r="H364" s="179">
        <v>261.05200000000002</v>
      </c>
      <c r="I364" s="180"/>
      <c r="J364" s="181">
        <f>ROUND(I364*H364,2)</f>
        <v>0</v>
      </c>
      <c r="K364" s="177" t="s">
        <v>31</v>
      </c>
      <c r="L364" s="43"/>
      <c r="M364" s="182" t="s">
        <v>31</v>
      </c>
      <c r="N364" s="183" t="s">
        <v>47</v>
      </c>
      <c r="O364" s="68"/>
      <c r="P364" s="184">
        <f>O364*H364</f>
        <v>0</v>
      </c>
      <c r="Q364" s="184">
        <v>0</v>
      </c>
      <c r="R364" s="184">
        <f>Q364*H364</f>
        <v>0</v>
      </c>
      <c r="S364" s="184">
        <v>0</v>
      </c>
      <c r="T364" s="185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186" t="s">
        <v>157</v>
      </c>
      <c r="AT364" s="186" t="s">
        <v>153</v>
      </c>
      <c r="AU364" s="186" t="s">
        <v>83</v>
      </c>
      <c r="AY364" s="20" t="s">
        <v>152</v>
      </c>
      <c r="BE364" s="187">
        <f>IF(N364="základní",J364,0)</f>
        <v>0</v>
      </c>
      <c r="BF364" s="187">
        <f>IF(N364="snížená",J364,0)</f>
        <v>0</v>
      </c>
      <c r="BG364" s="187">
        <f>IF(N364="zákl. přenesená",J364,0)</f>
        <v>0</v>
      </c>
      <c r="BH364" s="187">
        <f>IF(N364="sníž. přenesená",J364,0)</f>
        <v>0</v>
      </c>
      <c r="BI364" s="187">
        <f>IF(N364="nulová",J364,0)</f>
        <v>0</v>
      </c>
      <c r="BJ364" s="20" t="s">
        <v>83</v>
      </c>
      <c r="BK364" s="187">
        <f>ROUND(I364*H364,2)</f>
        <v>0</v>
      </c>
      <c r="BL364" s="20" t="s">
        <v>157</v>
      </c>
      <c r="BM364" s="186" t="s">
        <v>1419</v>
      </c>
    </row>
    <row r="365" spans="1:65" s="13" customFormat="1" ht="10.199999999999999">
      <c r="B365" s="207"/>
      <c r="C365" s="208"/>
      <c r="D365" s="188" t="s">
        <v>210</v>
      </c>
      <c r="E365" s="209" t="s">
        <v>31</v>
      </c>
      <c r="F365" s="210" t="s">
        <v>801</v>
      </c>
      <c r="G365" s="208"/>
      <c r="H365" s="209" t="s">
        <v>31</v>
      </c>
      <c r="I365" s="211"/>
      <c r="J365" s="208"/>
      <c r="K365" s="208"/>
      <c r="L365" s="212"/>
      <c r="M365" s="213"/>
      <c r="N365" s="214"/>
      <c r="O365" s="214"/>
      <c r="P365" s="214"/>
      <c r="Q365" s="214"/>
      <c r="R365" s="214"/>
      <c r="S365" s="214"/>
      <c r="T365" s="215"/>
      <c r="AT365" s="216" t="s">
        <v>210</v>
      </c>
      <c r="AU365" s="216" t="s">
        <v>83</v>
      </c>
      <c r="AV365" s="13" t="s">
        <v>83</v>
      </c>
      <c r="AW365" s="13" t="s">
        <v>38</v>
      </c>
      <c r="AX365" s="13" t="s">
        <v>76</v>
      </c>
      <c r="AY365" s="216" t="s">
        <v>152</v>
      </c>
    </row>
    <row r="366" spans="1:65" s="14" customFormat="1" ht="10.199999999999999">
      <c r="B366" s="217"/>
      <c r="C366" s="218"/>
      <c r="D366" s="188" t="s">
        <v>210</v>
      </c>
      <c r="E366" s="219" t="s">
        <v>31</v>
      </c>
      <c r="F366" s="220" t="s">
        <v>1168</v>
      </c>
      <c r="G366" s="218"/>
      <c r="H366" s="221">
        <v>153.56</v>
      </c>
      <c r="I366" s="222"/>
      <c r="J366" s="218"/>
      <c r="K366" s="218"/>
      <c r="L366" s="223"/>
      <c r="M366" s="224"/>
      <c r="N366" s="225"/>
      <c r="O366" s="225"/>
      <c r="P366" s="225"/>
      <c r="Q366" s="225"/>
      <c r="R366" s="225"/>
      <c r="S366" s="225"/>
      <c r="T366" s="226"/>
      <c r="AT366" s="227" t="s">
        <v>210</v>
      </c>
      <c r="AU366" s="227" t="s">
        <v>83</v>
      </c>
      <c r="AV366" s="14" t="s">
        <v>85</v>
      </c>
      <c r="AW366" s="14" t="s">
        <v>38</v>
      </c>
      <c r="AX366" s="14" t="s">
        <v>76</v>
      </c>
      <c r="AY366" s="227" t="s">
        <v>152</v>
      </c>
    </row>
    <row r="367" spans="1:65" s="14" customFormat="1" ht="10.199999999999999">
      <c r="B367" s="217"/>
      <c r="C367" s="218"/>
      <c r="D367" s="188" t="s">
        <v>210</v>
      </c>
      <c r="E367" s="219" t="s">
        <v>31</v>
      </c>
      <c r="F367" s="220" t="s">
        <v>1420</v>
      </c>
      <c r="G367" s="218"/>
      <c r="H367" s="221">
        <v>261.05200000000002</v>
      </c>
      <c r="I367" s="222"/>
      <c r="J367" s="218"/>
      <c r="K367" s="218"/>
      <c r="L367" s="223"/>
      <c r="M367" s="264"/>
      <c r="N367" s="265"/>
      <c r="O367" s="265"/>
      <c r="P367" s="265"/>
      <c r="Q367" s="265"/>
      <c r="R367" s="265"/>
      <c r="S367" s="265"/>
      <c r="T367" s="266"/>
      <c r="AT367" s="227" t="s">
        <v>210</v>
      </c>
      <c r="AU367" s="227" t="s">
        <v>83</v>
      </c>
      <c r="AV367" s="14" t="s">
        <v>85</v>
      </c>
      <c r="AW367" s="14" t="s">
        <v>38</v>
      </c>
      <c r="AX367" s="14" t="s">
        <v>83</v>
      </c>
      <c r="AY367" s="227" t="s">
        <v>152</v>
      </c>
    </row>
    <row r="368" spans="1:65" s="2" customFormat="1" ht="6.9" customHeight="1">
      <c r="A368" s="38"/>
      <c r="B368" s="51"/>
      <c r="C368" s="52"/>
      <c r="D368" s="52"/>
      <c r="E368" s="52"/>
      <c r="F368" s="52"/>
      <c r="G368" s="52"/>
      <c r="H368" s="52"/>
      <c r="I368" s="52"/>
      <c r="J368" s="52"/>
      <c r="K368" s="52"/>
      <c r="L368" s="43"/>
      <c r="M368" s="38"/>
      <c r="O368" s="38"/>
      <c r="P368" s="38"/>
      <c r="Q368" s="38"/>
      <c r="R368" s="38"/>
      <c r="S368" s="38"/>
      <c r="T368" s="38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</row>
  </sheetData>
  <sheetProtection algorithmName="SHA-512" hashValue="WJMBeheSN3bilhu+5mH28oRxjme9MC2iaL5pXuntP4kFXZc3/gK3CQsCXfk7GNpKzqfp3ZrheE6iXg+IFKP60g==" saltValue="JrG3Vv4/Ii41Bwg+P2DoyY9EPd7BlI4EVqeM1pXNpsDb43neFZnfTjDMzkyLLZgNICxlCI5wgn8TiHSwdBFkuQ==" spinCount="100000" sheet="1" objects="1" scenarios="1" formatColumns="0" formatRows="0" autoFilter="0"/>
  <autoFilter ref="C92:K367" xr:uid="{00000000-0009-0000-0000-000005000000}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210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94"/>
      <c r="M2" s="394"/>
      <c r="N2" s="394"/>
      <c r="O2" s="394"/>
      <c r="P2" s="394"/>
      <c r="Q2" s="394"/>
      <c r="R2" s="394"/>
      <c r="S2" s="394"/>
      <c r="T2" s="394"/>
      <c r="U2" s="394"/>
      <c r="V2" s="394"/>
      <c r="AT2" s="20" t="s">
        <v>108</v>
      </c>
    </row>
    <row r="3" spans="1:46" s="1" customFormat="1" ht="6.9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23"/>
      <c r="AT3" s="20" t="s">
        <v>85</v>
      </c>
    </row>
    <row r="4" spans="1:46" s="1" customFormat="1" ht="24.9" customHeight="1">
      <c r="B4" s="23"/>
      <c r="D4" s="114" t="s">
        <v>128</v>
      </c>
      <c r="L4" s="23"/>
      <c r="M4" s="115" t="s">
        <v>10</v>
      </c>
      <c r="AT4" s="20" t="s">
        <v>4</v>
      </c>
    </row>
    <row r="5" spans="1:46" s="1" customFormat="1" ht="6.9" customHeight="1">
      <c r="B5" s="23"/>
      <c r="L5" s="23"/>
    </row>
    <row r="6" spans="1:46" s="1" customFormat="1" ht="12" customHeight="1">
      <c r="B6" s="23"/>
      <c r="D6" s="116" t="s">
        <v>16</v>
      </c>
      <c r="L6" s="23"/>
    </row>
    <row r="7" spans="1:46" s="1" customFormat="1" ht="16.5" customHeight="1">
      <c r="B7" s="23"/>
      <c r="E7" s="411" t="str">
        <f>'Rekapitulace stavby'!K6</f>
        <v>ÚČOV nát. lab. LB - Odvodnění v areálu Ekotechnického muzea</v>
      </c>
      <c r="F7" s="412"/>
      <c r="G7" s="412"/>
      <c r="H7" s="412"/>
      <c r="L7" s="23"/>
    </row>
    <row r="8" spans="1:46" s="1" customFormat="1" ht="12" customHeight="1">
      <c r="B8" s="23"/>
      <c r="D8" s="116" t="s">
        <v>129</v>
      </c>
      <c r="L8" s="23"/>
    </row>
    <row r="9" spans="1:46" s="2" customFormat="1" ht="16.5" customHeight="1">
      <c r="A9" s="38"/>
      <c r="B9" s="43"/>
      <c r="C9" s="38"/>
      <c r="D9" s="38"/>
      <c r="E9" s="411" t="s">
        <v>667</v>
      </c>
      <c r="F9" s="413"/>
      <c r="G9" s="413"/>
      <c r="H9" s="413"/>
      <c r="I9" s="38"/>
      <c r="J9" s="38"/>
      <c r="K9" s="38"/>
      <c r="L9" s="11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pans="1:46" s="2" customFormat="1" ht="12" customHeight="1">
      <c r="A10" s="38"/>
      <c r="B10" s="43"/>
      <c r="C10" s="38"/>
      <c r="D10" s="116" t="s">
        <v>131</v>
      </c>
      <c r="E10" s="38"/>
      <c r="F10" s="38"/>
      <c r="G10" s="38"/>
      <c r="H10" s="38"/>
      <c r="I10" s="38"/>
      <c r="J10" s="38"/>
      <c r="K10" s="38"/>
      <c r="L10" s="11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pans="1:46" s="2" customFormat="1" ht="16.5" customHeight="1">
      <c r="A11" s="38"/>
      <c r="B11" s="43"/>
      <c r="C11" s="38"/>
      <c r="D11" s="38"/>
      <c r="E11" s="414" t="s">
        <v>1421</v>
      </c>
      <c r="F11" s="413"/>
      <c r="G11" s="413"/>
      <c r="H11" s="413"/>
      <c r="I11" s="38"/>
      <c r="J11" s="38"/>
      <c r="K11" s="38"/>
      <c r="L11" s="11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pans="1:46" s="2" customFormat="1" ht="10.199999999999999">
      <c r="A12" s="38"/>
      <c r="B12" s="43"/>
      <c r="C12" s="38"/>
      <c r="D12" s="38"/>
      <c r="E12" s="38"/>
      <c r="F12" s="38"/>
      <c r="G12" s="38"/>
      <c r="H12" s="38"/>
      <c r="I12" s="38"/>
      <c r="J12" s="38"/>
      <c r="K12" s="38"/>
      <c r="L12" s="11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pans="1:46" s="2" customFormat="1" ht="12" customHeight="1">
      <c r="A13" s="38"/>
      <c r="B13" s="43"/>
      <c r="C13" s="38"/>
      <c r="D13" s="116" t="s">
        <v>18</v>
      </c>
      <c r="E13" s="38"/>
      <c r="F13" s="107" t="s">
        <v>31</v>
      </c>
      <c r="G13" s="38"/>
      <c r="H13" s="38"/>
      <c r="I13" s="116" t="s">
        <v>20</v>
      </c>
      <c r="J13" s="107" t="s">
        <v>31</v>
      </c>
      <c r="K13" s="38"/>
      <c r="L13" s="11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pans="1:46" s="2" customFormat="1" ht="12" customHeight="1">
      <c r="A14" s="38"/>
      <c r="B14" s="43"/>
      <c r="C14" s="38"/>
      <c r="D14" s="116" t="s">
        <v>22</v>
      </c>
      <c r="E14" s="38"/>
      <c r="F14" s="107" t="s">
        <v>23</v>
      </c>
      <c r="G14" s="38"/>
      <c r="H14" s="38"/>
      <c r="I14" s="116" t="s">
        <v>24</v>
      </c>
      <c r="J14" s="118">
        <f>'Rekapitulace stavby'!AN8</f>
        <v>45674</v>
      </c>
      <c r="K14" s="38"/>
      <c r="L14" s="11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pans="1:46" s="2" customFormat="1" ht="10.8" customHeight="1">
      <c r="A15" s="38"/>
      <c r="B15" s="43"/>
      <c r="C15" s="38"/>
      <c r="D15" s="38"/>
      <c r="E15" s="38"/>
      <c r="F15" s="38"/>
      <c r="G15" s="38"/>
      <c r="H15" s="38"/>
      <c r="I15" s="38"/>
      <c r="J15" s="38"/>
      <c r="K15" s="38"/>
      <c r="L15" s="11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pans="1:46" s="2" customFormat="1" ht="12" customHeight="1">
      <c r="A16" s="38"/>
      <c r="B16" s="43"/>
      <c r="C16" s="38"/>
      <c r="D16" s="116" t="s">
        <v>29</v>
      </c>
      <c r="E16" s="38"/>
      <c r="F16" s="38"/>
      <c r="G16" s="38"/>
      <c r="H16" s="38"/>
      <c r="I16" s="116" t="s">
        <v>30</v>
      </c>
      <c r="J16" s="107" t="s">
        <v>31</v>
      </c>
      <c r="K16" s="38"/>
      <c r="L16" s="11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pans="1:31" s="2" customFormat="1" ht="18" customHeight="1">
      <c r="A17" s="38"/>
      <c r="B17" s="43"/>
      <c r="C17" s="38"/>
      <c r="D17" s="38"/>
      <c r="E17" s="107" t="s">
        <v>32</v>
      </c>
      <c r="F17" s="38"/>
      <c r="G17" s="38"/>
      <c r="H17" s="38"/>
      <c r="I17" s="116" t="s">
        <v>33</v>
      </c>
      <c r="J17" s="107" t="s">
        <v>31</v>
      </c>
      <c r="K17" s="38"/>
      <c r="L17" s="11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pans="1:31" s="2" customFormat="1" ht="6.9" customHeight="1">
      <c r="A18" s="38"/>
      <c r="B18" s="43"/>
      <c r="C18" s="38"/>
      <c r="D18" s="38"/>
      <c r="E18" s="38"/>
      <c r="F18" s="38"/>
      <c r="G18" s="38"/>
      <c r="H18" s="38"/>
      <c r="I18" s="38"/>
      <c r="J18" s="38"/>
      <c r="K18" s="38"/>
      <c r="L18" s="11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pans="1:31" s="2" customFormat="1" ht="12" customHeight="1">
      <c r="A19" s="38"/>
      <c r="B19" s="43"/>
      <c r="C19" s="38"/>
      <c r="D19" s="116" t="s">
        <v>34</v>
      </c>
      <c r="E19" s="38"/>
      <c r="F19" s="38"/>
      <c r="G19" s="38"/>
      <c r="H19" s="38"/>
      <c r="I19" s="116" t="s">
        <v>30</v>
      </c>
      <c r="J19" s="33" t="str">
        <f>'Rekapitulace stavby'!AN13</f>
        <v>Vyplň údaj</v>
      </c>
      <c r="K19" s="38"/>
      <c r="L19" s="11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pans="1:31" s="2" customFormat="1" ht="18" customHeight="1">
      <c r="A20" s="38"/>
      <c r="B20" s="43"/>
      <c r="C20" s="38"/>
      <c r="D20" s="38"/>
      <c r="E20" s="415" t="str">
        <f>'Rekapitulace stavby'!E14</f>
        <v>Vyplň údaj</v>
      </c>
      <c r="F20" s="416"/>
      <c r="G20" s="416"/>
      <c r="H20" s="416"/>
      <c r="I20" s="116" t="s">
        <v>33</v>
      </c>
      <c r="J20" s="33" t="str">
        <f>'Rekapitulace stavby'!AN14</f>
        <v>Vyplň údaj</v>
      </c>
      <c r="K20" s="38"/>
      <c r="L20" s="11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pans="1:31" s="2" customFormat="1" ht="6.9" customHeight="1">
      <c r="A21" s="38"/>
      <c r="B21" s="43"/>
      <c r="C21" s="38"/>
      <c r="D21" s="38"/>
      <c r="E21" s="38"/>
      <c r="F21" s="38"/>
      <c r="G21" s="38"/>
      <c r="H21" s="38"/>
      <c r="I21" s="38"/>
      <c r="J21" s="38"/>
      <c r="K21" s="38"/>
      <c r="L21" s="11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pans="1:31" s="2" customFormat="1" ht="12" customHeight="1">
      <c r="A22" s="38"/>
      <c r="B22" s="43"/>
      <c r="C22" s="38"/>
      <c r="D22" s="116" t="s">
        <v>36</v>
      </c>
      <c r="E22" s="38"/>
      <c r="F22" s="38"/>
      <c r="G22" s="38"/>
      <c r="H22" s="38"/>
      <c r="I22" s="116" t="s">
        <v>30</v>
      </c>
      <c r="J22" s="107" t="s">
        <v>31</v>
      </c>
      <c r="K22" s="38"/>
      <c r="L22" s="11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pans="1:31" s="2" customFormat="1" ht="18" customHeight="1">
      <c r="A23" s="38"/>
      <c r="B23" s="43"/>
      <c r="C23" s="38"/>
      <c r="D23" s="38"/>
      <c r="E23" s="107" t="s">
        <v>37</v>
      </c>
      <c r="F23" s="38"/>
      <c r="G23" s="38"/>
      <c r="H23" s="38"/>
      <c r="I23" s="116" t="s">
        <v>33</v>
      </c>
      <c r="J23" s="107" t="s">
        <v>31</v>
      </c>
      <c r="K23" s="38"/>
      <c r="L23" s="11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pans="1:31" s="2" customFormat="1" ht="6.9" customHeight="1">
      <c r="A24" s="38"/>
      <c r="B24" s="43"/>
      <c r="C24" s="38"/>
      <c r="D24" s="38"/>
      <c r="E24" s="38"/>
      <c r="F24" s="38"/>
      <c r="G24" s="38"/>
      <c r="H24" s="38"/>
      <c r="I24" s="38"/>
      <c r="J24" s="38"/>
      <c r="K24" s="38"/>
      <c r="L24" s="11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pans="1:31" s="2" customFormat="1" ht="12" customHeight="1">
      <c r="A25" s="38"/>
      <c r="B25" s="43"/>
      <c r="C25" s="38"/>
      <c r="D25" s="116" t="s">
        <v>39</v>
      </c>
      <c r="E25" s="38"/>
      <c r="F25" s="38"/>
      <c r="G25" s="38"/>
      <c r="H25" s="38"/>
      <c r="I25" s="116" t="s">
        <v>30</v>
      </c>
      <c r="J25" s="107" t="s">
        <v>31</v>
      </c>
      <c r="K25" s="38"/>
      <c r="L25" s="11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pans="1:31" s="2" customFormat="1" ht="18" customHeight="1">
      <c r="A26" s="38"/>
      <c r="B26" s="43"/>
      <c r="C26" s="38"/>
      <c r="D26" s="38"/>
      <c r="E26" s="107" t="s">
        <v>37</v>
      </c>
      <c r="F26" s="38"/>
      <c r="G26" s="38"/>
      <c r="H26" s="38"/>
      <c r="I26" s="116" t="s">
        <v>33</v>
      </c>
      <c r="J26" s="107" t="s">
        <v>31</v>
      </c>
      <c r="K26" s="38"/>
      <c r="L26" s="11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pans="1:31" s="2" customFormat="1" ht="6.9" customHeight="1">
      <c r="A27" s="38"/>
      <c r="B27" s="43"/>
      <c r="C27" s="38"/>
      <c r="D27" s="38"/>
      <c r="E27" s="38"/>
      <c r="F27" s="38"/>
      <c r="G27" s="38"/>
      <c r="H27" s="38"/>
      <c r="I27" s="38"/>
      <c r="J27" s="38"/>
      <c r="K27" s="38"/>
      <c r="L27" s="11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pans="1:31" s="2" customFormat="1" ht="12" customHeight="1">
      <c r="A28" s="38"/>
      <c r="B28" s="43"/>
      <c r="C28" s="38"/>
      <c r="D28" s="116" t="s">
        <v>40</v>
      </c>
      <c r="E28" s="38"/>
      <c r="F28" s="38"/>
      <c r="G28" s="38"/>
      <c r="H28" s="38"/>
      <c r="I28" s="38"/>
      <c r="J28" s="38"/>
      <c r="K28" s="38"/>
      <c r="L28" s="11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pans="1:31" s="8" customFormat="1" ht="47.25" customHeight="1">
      <c r="A29" s="119"/>
      <c r="B29" s="120"/>
      <c r="C29" s="119"/>
      <c r="D29" s="119"/>
      <c r="E29" s="417" t="s">
        <v>41</v>
      </c>
      <c r="F29" s="417"/>
      <c r="G29" s="417"/>
      <c r="H29" s="417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" customHeight="1">
      <c r="A30" s="38"/>
      <c r="B30" s="43"/>
      <c r="C30" s="38"/>
      <c r="D30" s="38"/>
      <c r="E30" s="38"/>
      <c r="F30" s="38"/>
      <c r="G30" s="38"/>
      <c r="H30" s="38"/>
      <c r="I30" s="38"/>
      <c r="J30" s="38"/>
      <c r="K30" s="38"/>
      <c r="L30" s="11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pans="1:31" s="2" customFormat="1" ht="6.9" customHeight="1">
      <c r="A31" s="38"/>
      <c r="B31" s="43"/>
      <c r="C31" s="38"/>
      <c r="D31" s="122"/>
      <c r="E31" s="122"/>
      <c r="F31" s="122"/>
      <c r="G31" s="122"/>
      <c r="H31" s="122"/>
      <c r="I31" s="122"/>
      <c r="J31" s="122"/>
      <c r="K31" s="122"/>
      <c r="L31" s="11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pans="1:31" s="2" customFormat="1" ht="25.35" customHeight="1">
      <c r="A32" s="38"/>
      <c r="B32" s="43"/>
      <c r="C32" s="38"/>
      <c r="D32" s="123" t="s">
        <v>42</v>
      </c>
      <c r="E32" s="38"/>
      <c r="F32" s="38"/>
      <c r="G32" s="38"/>
      <c r="H32" s="38"/>
      <c r="I32" s="38"/>
      <c r="J32" s="124">
        <f>ROUND(J99, 2)</f>
        <v>0</v>
      </c>
      <c r="K32" s="38"/>
      <c r="L32" s="11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pans="1:31" s="2" customFormat="1" ht="6.9" customHeight="1">
      <c r="A33" s="38"/>
      <c r="B33" s="43"/>
      <c r="C33" s="38"/>
      <c r="D33" s="122"/>
      <c r="E33" s="122"/>
      <c r="F33" s="122"/>
      <c r="G33" s="122"/>
      <c r="H33" s="122"/>
      <c r="I33" s="122"/>
      <c r="J33" s="122"/>
      <c r="K33" s="122"/>
      <c r="L33" s="11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pans="1:31" s="2" customFormat="1" ht="14.4" customHeight="1">
      <c r="A34" s="38"/>
      <c r="B34" s="43"/>
      <c r="C34" s="38"/>
      <c r="D34" s="38"/>
      <c r="E34" s="38"/>
      <c r="F34" s="125" t="s">
        <v>44</v>
      </c>
      <c r="G34" s="38"/>
      <c r="H34" s="38"/>
      <c r="I34" s="125" t="s">
        <v>43</v>
      </c>
      <c r="J34" s="125" t="s">
        <v>45</v>
      </c>
      <c r="K34" s="38"/>
      <c r="L34" s="11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pans="1:31" s="2" customFormat="1" ht="14.4" customHeight="1">
      <c r="A35" s="38"/>
      <c r="B35" s="43"/>
      <c r="C35" s="38"/>
      <c r="D35" s="126" t="s">
        <v>46</v>
      </c>
      <c r="E35" s="116" t="s">
        <v>47</v>
      </c>
      <c r="F35" s="127">
        <f>ROUND((SUM(BE99:BE209)),  2)</f>
        <v>0</v>
      </c>
      <c r="G35" s="38"/>
      <c r="H35" s="38"/>
      <c r="I35" s="128">
        <v>0.21</v>
      </c>
      <c r="J35" s="127">
        <f>ROUND(((SUM(BE99:BE209))*I35),  2)</f>
        <v>0</v>
      </c>
      <c r="K35" s="38"/>
      <c r="L35" s="11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pans="1:31" s="2" customFormat="1" ht="14.4" customHeight="1">
      <c r="A36" s="38"/>
      <c r="B36" s="43"/>
      <c r="C36" s="38"/>
      <c r="D36" s="38"/>
      <c r="E36" s="116" t="s">
        <v>48</v>
      </c>
      <c r="F36" s="127">
        <f>ROUND((SUM(BF99:BF209)),  2)</f>
        <v>0</v>
      </c>
      <c r="G36" s="38"/>
      <c r="H36" s="38"/>
      <c r="I36" s="128">
        <v>0.12</v>
      </c>
      <c r="J36" s="127">
        <f>ROUND(((SUM(BF99:BF209))*I36),  2)</f>
        <v>0</v>
      </c>
      <c r="K36" s="38"/>
      <c r="L36" s="11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pans="1:31" s="2" customFormat="1" ht="14.4" hidden="1" customHeight="1">
      <c r="A37" s="38"/>
      <c r="B37" s="43"/>
      <c r="C37" s="38"/>
      <c r="D37" s="38"/>
      <c r="E37" s="116" t="s">
        <v>49</v>
      </c>
      <c r="F37" s="127">
        <f>ROUND((SUM(BG99:BG209)),  2)</f>
        <v>0</v>
      </c>
      <c r="G37" s="38"/>
      <c r="H37" s="38"/>
      <c r="I37" s="128">
        <v>0.21</v>
      </c>
      <c r="J37" s="127">
        <f>0</f>
        <v>0</v>
      </c>
      <c r="K37" s="38"/>
      <c r="L37" s="11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pans="1:31" s="2" customFormat="1" ht="14.4" hidden="1" customHeight="1">
      <c r="A38" s="38"/>
      <c r="B38" s="43"/>
      <c r="C38" s="38"/>
      <c r="D38" s="38"/>
      <c r="E38" s="116" t="s">
        <v>50</v>
      </c>
      <c r="F38" s="127">
        <f>ROUND((SUM(BH99:BH209)),  2)</f>
        <v>0</v>
      </c>
      <c r="G38" s="38"/>
      <c r="H38" s="38"/>
      <c r="I38" s="128">
        <v>0.12</v>
      </c>
      <c r="J38" s="127">
        <f>0</f>
        <v>0</v>
      </c>
      <c r="K38" s="38"/>
      <c r="L38" s="11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pans="1:31" s="2" customFormat="1" ht="14.4" hidden="1" customHeight="1">
      <c r="A39" s="38"/>
      <c r="B39" s="43"/>
      <c r="C39" s="38"/>
      <c r="D39" s="38"/>
      <c r="E39" s="116" t="s">
        <v>51</v>
      </c>
      <c r="F39" s="127">
        <f>ROUND((SUM(BI99:BI209)),  2)</f>
        <v>0</v>
      </c>
      <c r="G39" s="38"/>
      <c r="H39" s="38"/>
      <c r="I39" s="128">
        <v>0</v>
      </c>
      <c r="J39" s="127">
        <f>0</f>
        <v>0</v>
      </c>
      <c r="K39" s="38"/>
      <c r="L39" s="11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pans="1:31" s="2" customFormat="1" ht="6.9" customHeight="1">
      <c r="A40" s="38"/>
      <c r="B40" s="43"/>
      <c r="C40" s="38"/>
      <c r="D40" s="38"/>
      <c r="E40" s="38"/>
      <c r="F40" s="38"/>
      <c r="G40" s="38"/>
      <c r="H40" s="38"/>
      <c r="I40" s="38"/>
      <c r="J40" s="38"/>
      <c r="K40" s="38"/>
      <c r="L40" s="11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pans="1:31" s="2" customFormat="1" ht="25.35" customHeight="1">
      <c r="A41" s="38"/>
      <c r="B41" s="43"/>
      <c r="C41" s="129"/>
      <c r="D41" s="130" t="s">
        <v>52</v>
      </c>
      <c r="E41" s="131"/>
      <c r="F41" s="131"/>
      <c r="G41" s="132" t="s">
        <v>53</v>
      </c>
      <c r="H41" s="133" t="s">
        <v>54</v>
      </c>
      <c r="I41" s="131"/>
      <c r="J41" s="134">
        <f>SUM(J32:J39)</f>
        <v>0</v>
      </c>
      <c r="K41" s="135"/>
      <c r="L41" s="11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pans="1:31" s="2" customFormat="1" ht="14.4" customHeight="1">
      <c r="A42" s="38"/>
      <c r="B42" s="136"/>
      <c r="C42" s="137"/>
      <c r="D42" s="137"/>
      <c r="E42" s="137"/>
      <c r="F42" s="137"/>
      <c r="G42" s="137"/>
      <c r="H42" s="137"/>
      <c r="I42" s="137"/>
      <c r="J42" s="137"/>
      <c r="K42" s="137"/>
      <c r="L42" s="11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pans="1:31" s="2" customFormat="1" ht="6.9" customHeight="1">
      <c r="A46" s="38"/>
      <c r="B46" s="138"/>
      <c r="C46" s="139"/>
      <c r="D46" s="139"/>
      <c r="E46" s="139"/>
      <c r="F46" s="139"/>
      <c r="G46" s="139"/>
      <c r="H46" s="139"/>
      <c r="I46" s="139"/>
      <c r="J46" s="139"/>
      <c r="K46" s="139"/>
      <c r="L46" s="11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pans="1:31" s="2" customFormat="1" ht="24.9" customHeight="1">
      <c r="A47" s="38"/>
      <c r="B47" s="39"/>
      <c r="C47" s="26" t="s">
        <v>133</v>
      </c>
      <c r="D47" s="40"/>
      <c r="E47" s="40"/>
      <c r="F47" s="40"/>
      <c r="G47" s="40"/>
      <c r="H47" s="40"/>
      <c r="I47" s="40"/>
      <c r="J47" s="40"/>
      <c r="K47" s="40"/>
      <c r="L47" s="11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pans="1:31" s="2" customFormat="1" ht="6.9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1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pans="1:47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1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pans="1:47" s="2" customFormat="1" ht="16.5" customHeight="1">
      <c r="A50" s="38"/>
      <c r="B50" s="39"/>
      <c r="C50" s="40"/>
      <c r="D50" s="40"/>
      <c r="E50" s="418" t="str">
        <f>E7</f>
        <v>ÚČOV nát. lab. LB - Odvodnění v areálu Ekotechnického muzea</v>
      </c>
      <c r="F50" s="419"/>
      <c r="G50" s="419"/>
      <c r="H50" s="419"/>
      <c r="I50" s="40"/>
      <c r="J50" s="40"/>
      <c r="K50" s="40"/>
      <c r="L50" s="11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pans="1:47" s="1" customFormat="1" ht="12" customHeight="1">
      <c r="B51" s="24"/>
      <c r="C51" s="32" t="s">
        <v>129</v>
      </c>
      <c r="D51" s="25"/>
      <c r="E51" s="25"/>
      <c r="F51" s="25"/>
      <c r="G51" s="25"/>
      <c r="H51" s="25"/>
      <c r="I51" s="25"/>
      <c r="J51" s="25"/>
      <c r="K51" s="25"/>
      <c r="L51" s="23"/>
    </row>
    <row r="52" spans="1:47" s="2" customFormat="1" ht="16.5" customHeight="1">
      <c r="A52" s="38"/>
      <c r="B52" s="39"/>
      <c r="C52" s="40"/>
      <c r="D52" s="40"/>
      <c r="E52" s="418" t="s">
        <v>667</v>
      </c>
      <c r="F52" s="420"/>
      <c r="G52" s="420"/>
      <c r="H52" s="420"/>
      <c r="I52" s="40"/>
      <c r="J52" s="40"/>
      <c r="K52" s="40"/>
      <c r="L52" s="11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pans="1:47" s="2" customFormat="1" ht="12" customHeight="1">
      <c r="A53" s="38"/>
      <c r="B53" s="39"/>
      <c r="C53" s="32" t="s">
        <v>131</v>
      </c>
      <c r="D53" s="40"/>
      <c r="E53" s="40"/>
      <c r="F53" s="40"/>
      <c r="G53" s="40"/>
      <c r="H53" s="40"/>
      <c r="I53" s="40"/>
      <c r="J53" s="40"/>
      <c r="K53" s="40"/>
      <c r="L53" s="11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pans="1:47" s="2" customFormat="1" ht="16.5" customHeight="1">
      <c r="A54" s="38"/>
      <c r="B54" s="39"/>
      <c r="C54" s="40"/>
      <c r="D54" s="40"/>
      <c r="E54" s="372" t="str">
        <f>E11</f>
        <v>SO 03 - Čerpací stanice</v>
      </c>
      <c r="F54" s="420"/>
      <c r="G54" s="420"/>
      <c r="H54" s="420"/>
      <c r="I54" s="40"/>
      <c r="J54" s="40"/>
      <c r="K54" s="40"/>
      <c r="L54" s="11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pans="1:47" s="2" customFormat="1" ht="6.9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1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pans="1:47" s="2" customFormat="1" ht="12" customHeight="1">
      <c r="A56" s="38"/>
      <c r="B56" s="39"/>
      <c r="C56" s="32" t="s">
        <v>22</v>
      </c>
      <c r="D56" s="40"/>
      <c r="E56" s="40"/>
      <c r="F56" s="30" t="str">
        <f>F14</f>
        <v>Praha 6, k.ú. Bubeneč</v>
      </c>
      <c r="G56" s="40"/>
      <c r="H56" s="40"/>
      <c r="I56" s="32" t="s">
        <v>24</v>
      </c>
      <c r="J56" s="63">
        <f>IF(J14="","",J14)</f>
        <v>45674</v>
      </c>
      <c r="K56" s="40"/>
      <c r="L56" s="11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pans="1:47" s="2" customFormat="1" ht="6.9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1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pans="1:47" s="2" customFormat="1" ht="25.65" customHeight="1">
      <c r="A58" s="38"/>
      <c r="B58" s="39"/>
      <c r="C58" s="32" t="s">
        <v>29</v>
      </c>
      <c r="D58" s="40"/>
      <c r="E58" s="40"/>
      <c r="F58" s="30" t="str">
        <f>E17</f>
        <v>Hlavní město Praha</v>
      </c>
      <c r="G58" s="40"/>
      <c r="H58" s="40"/>
      <c r="I58" s="32" t="s">
        <v>36</v>
      </c>
      <c r="J58" s="36" t="str">
        <f>E23</f>
        <v>SWECO Hydroprojekt a.s.</v>
      </c>
      <c r="K58" s="40"/>
      <c r="L58" s="11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pans="1:47" s="2" customFormat="1" ht="25.65" customHeight="1">
      <c r="A59" s="38"/>
      <c r="B59" s="39"/>
      <c r="C59" s="32" t="s">
        <v>34</v>
      </c>
      <c r="D59" s="40"/>
      <c r="E59" s="40"/>
      <c r="F59" s="30" t="str">
        <f>IF(E20="","",E20)</f>
        <v>Vyplň údaj</v>
      </c>
      <c r="G59" s="40"/>
      <c r="H59" s="40"/>
      <c r="I59" s="32" t="s">
        <v>39</v>
      </c>
      <c r="J59" s="36" t="str">
        <f>E26</f>
        <v>SWECO Hydroprojekt a.s.</v>
      </c>
      <c r="K59" s="40"/>
      <c r="L59" s="11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pans="1:47" s="2" customFormat="1" ht="10.35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1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pans="1:47" s="2" customFormat="1" ht="29.25" customHeight="1">
      <c r="A61" s="38"/>
      <c r="B61" s="39"/>
      <c r="C61" s="140" t="s">
        <v>134</v>
      </c>
      <c r="D61" s="141"/>
      <c r="E61" s="141"/>
      <c r="F61" s="141"/>
      <c r="G61" s="141"/>
      <c r="H61" s="141"/>
      <c r="I61" s="141"/>
      <c r="J61" s="142" t="s">
        <v>135</v>
      </c>
      <c r="K61" s="141"/>
      <c r="L61" s="11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pans="1:47" s="2" customFormat="1" ht="10.35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1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pans="1:47" s="2" customFormat="1" ht="22.8" customHeight="1">
      <c r="A63" s="38"/>
      <c r="B63" s="39"/>
      <c r="C63" s="143" t="s">
        <v>74</v>
      </c>
      <c r="D63" s="40"/>
      <c r="E63" s="40"/>
      <c r="F63" s="40"/>
      <c r="G63" s="40"/>
      <c r="H63" s="40"/>
      <c r="I63" s="40"/>
      <c r="J63" s="81">
        <f>J99</f>
        <v>0</v>
      </c>
      <c r="K63" s="40"/>
      <c r="L63" s="11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20" t="s">
        <v>124</v>
      </c>
    </row>
    <row r="64" spans="1:47" s="9" customFormat="1" ht="24.9" customHeight="1">
      <c r="B64" s="144"/>
      <c r="C64" s="145"/>
      <c r="D64" s="146" t="s">
        <v>710</v>
      </c>
      <c r="E64" s="147"/>
      <c r="F64" s="147"/>
      <c r="G64" s="147"/>
      <c r="H64" s="147"/>
      <c r="I64" s="147"/>
      <c r="J64" s="148">
        <f>J100</f>
        <v>0</v>
      </c>
      <c r="K64" s="145"/>
      <c r="L64" s="149"/>
    </row>
    <row r="65" spans="1:31" s="12" customFormat="1" ht="19.95" customHeight="1">
      <c r="B65" s="200"/>
      <c r="C65" s="101"/>
      <c r="D65" s="201" t="s">
        <v>711</v>
      </c>
      <c r="E65" s="202"/>
      <c r="F65" s="202"/>
      <c r="G65" s="202"/>
      <c r="H65" s="202"/>
      <c r="I65" s="202"/>
      <c r="J65" s="203">
        <f>J101</f>
        <v>0</v>
      </c>
      <c r="K65" s="101"/>
      <c r="L65" s="204"/>
    </row>
    <row r="66" spans="1:31" s="12" customFormat="1" ht="19.95" customHeight="1">
      <c r="B66" s="200"/>
      <c r="C66" s="101"/>
      <c r="D66" s="201" t="s">
        <v>713</v>
      </c>
      <c r="E66" s="202"/>
      <c r="F66" s="202"/>
      <c r="G66" s="202"/>
      <c r="H66" s="202"/>
      <c r="I66" s="202"/>
      <c r="J66" s="203">
        <f>J150</f>
        <v>0</v>
      </c>
      <c r="K66" s="101"/>
      <c r="L66" s="204"/>
    </row>
    <row r="67" spans="1:31" s="12" customFormat="1" ht="19.95" customHeight="1">
      <c r="B67" s="200"/>
      <c r="C67" s="101"/>
      <c r="D67" s="201" t="s">
        <v>715</v>
      </c>
      <c r="E67" s="202"/>
      <c r="F67" s="202"/>
      <c r="G67" s="202"/>
      <c r="H67" s="202"/>
      <c r="I67" s="202"/>
      <c r="J67" s="203">
        <f>J158</f>
        <v>0</v>
      </c>
      <c r="K67" s="101"/>
      <c r="L67" s="204"/>
    </row>
    <row r="68" spans="1:31" s="12" customFormat="1" ht="19.95" customHeight="1">
      <c r="B68" s="200"/>
      <c r="C68" s="101"/>
      <c r="D68" s="201" t="s">
        <v>714</v>
      </c>
      <c r="E68" s="202"/>
      <c r="F68" s="202"/>
      <c r="G68" s="202"/>
      <c r="H68" s="202"/>
      <c r="I68" s="202"/>
      <c r="J68" s="203">
        <f>J162</f>
        <v>0</v>
      </c>
      <c r="K68" s="101"/>
      <c r="L68" s="204"/>
    </row>
    <row r="69" spans="1:31" s="12" customFormat="1" ht="19.95" customHeight="1">
      <c r="B69" s="200"/>
      <c r="C69" s="101"/>
      <c r="D69" s="201" t="s">
        <v>1422</v>
      </c>
      <c r="E69" s="202"/>
      <c r="F69" s="202"/>
      <c r="G69" s="202"/>
      <c r="H69" s="202"/>
      <c r="I69" s="202"/>
      <c r="J69" s="203">
        <f>J167</f>
        <v>0</v>
      </c>
      <c r="K69" s="101"/>
      <c r="L69" s="204"/>
    </row>
    <row r="70" spans="1:31" s="12" customFormat="1" ht="19.95" customHeight="1">
      <c r="B70" s="200"/>
      <c r="C70" s="101"/>
      <c r="D70" s="201" t="s">
        <v>1423</v>
      </c>
      <c r="E70" s="202"/>
      <c r="F70" s="202"/>
      <c r="G70" s="202"/>
      <c r="H70" s="202"/>
      <c r="I70" s="202"/>
      <c r="J70" s="203">
        <f>J171</f>
        <v>0</v>
      </c>
      <c r="K70" s="101"/>
      <c r="L70" s="204"/>
    </row>
    <row r="71" spans="1:31" s="12" customFormat="1" ht="19.95" customHeight="1">
      <c r="B71" s="200"/>
      <c r="C71" s="101"/>
      <c r="D71" s="201" t="s">
        <v>1424</v>
      </c>
      <c r="E71" s="202"/>
      <c r="F71" s="202"/>
      <c r="G71" s="202"/>
      <c r="H71" s="202"/>
      <c r="I71" s="202"/>
      <c r="J71" s="203">
        <f>J177</f>
        <v>0</v>
      </c>
      <c r="K71" s="101"/>
      <c r="L71" s="204"/>
    </row>
    <row r="72" spans="1:31" s="12" customFormat="1" ht="19.95" customHeight="1">
      <c r="B72" s="200"/>
      <c r="C72" s="101"/>
      <c r="D72" s="201" t="s">
        <v>716</v>
      </c>
      <c r="E72" s="202"/>
      <c r="F72" s="202"/>
      <c r="G72" s="202"/>
      <c r="H72" s="202"/>
      <c r="I72" s="202"/>
      <c r="J72" s="203">
        <f>J180</f>
        <v>0</v>
      </c>
      <c r="K72" s="101"/>
      <c r="L72" s="204"/>
    </row>
    <row r="73" spans="1:31" s="9" customFormat="1" ht="24.9" customHeight="1">
      <c r="B73" s="144"/>
      <c r="C73" s="145"/>
      <c r="D73" s="146" t="s">
        <v>196</v>
      </c>
      <c r="E73" s="147"/>
      <c r="F73" s="147"/>
      <c r="G73" s="147"/>
      <c r="H73" s="147"/>
      <c r="I73" s="147"/>
      <c r="J73" s="148">
        <f>J182</f>
        <v>0</v>
      </c>
      <c r="K73" s="145"/>
      <c r="L73" s="149"/>
    </row>
    <row r="74" spans="1:31" s="12" customFormat="1" ht="19.95" customHeight="1">
      <c r="B74" s="200"/>
      <c r="C74" s="101"/>
      <c r="D74" s="201" t="s">
        <v>1425</v>
      </c>
      <c r="E74" s="202"/>
      <c r="F74" s="202"/>
      <c r="G74" s="202"/>
      <c r="H74" s="202"/>
      <c r="I74" s="202"/>
      <c r="J74" s="203">
        <f>J183</f>
        <v>0</v>
      </c>
      <c r="K74" s="101"/>
      <c r="L74" s="204"/>
    </row>
    <row r="75" spans="1:31" s="9" customFormat="1" ht="24.9" customHeight="1">
      <c r="B75" s="144"/>
      <c r="C75" s="145"/>
      <c r="D75" s="146" t="s">
        <v>199</v>
      </c>
      <c r="E75" s="147"/>
      <c r="F75" s="147"/>
      <c r="G75" s="147"/>
      <c r="H75" s="147"/>
      <c r="I75" s="147"/>
      <c r="J75" s="148">
        <f>J198</f>
        <v>0</v>
      </c>
      <c r="K75" s="145"/>
      <c r="L75" s="149"/>
    </row>
    <row r="76" spans="1:31" s="12" customFormat="1" ht="19.95" customHeight="1">
      <c r="B76" s="200"/>
      <c r="C76" s="101"/>
      <c r="D76" s="201" t="s">
        <v>415</v>
      </c>
      <c r="E76" s="202"/>
      <c r="F76" s="202"/>
      <c r="G76" s="202"/>
      <c r="H76" s="202"/>
      <c r="I76" s="202"/>
      <c r="J76" s="203">
        <f>J199</f>
        <v>0</v>
      </c>
      <c r="K76" s="101"/>
      <c r="L76" s="204"/>
    </row>
    <row r="77" spans="1:31" s="9" customFormat="1" ht="24.9" customHeight="1">
      <c r="B77" s="144"/>
      <c r="C77" s="145"/>
      <c r="D77" s="146" t="s">
        <v>1426</v>
      </c>
      <c r="E77" s="147"/>
      <c r="F77" s="147"/>
      <c r="G77" s="147"/>
      <c r="H77" s="147"/>
      <c r="I77" s="147"/>
      <c r="J77" s="148">
        <f>J205</f>
        <v>0</v>
      </c>
      <c r="K77" s="145"/>
      <c r="L77" s="149"/>
    </row>
    <row r="78" spans="1:31" s="2" customFormat="1" ht="21.75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1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pans="1:31" s="2" customFormat="1" ht="6.9" customHeight="1">
      <c r="A79" s="38"/>
      <c r="B79" s="51"/>
      <c r="C79" s="52"/>
      <c r="D79" s="52"/>
      <c r="E79" s="52"/>
      <c r="F79" s="52"/>
      <c r="G79" s="52"/>
      <c r="H79" s="52"/>
      <c r="I79" s="52"/>
      <c r="J79" s="52"/>
      <c r="K79" s="52"/>
      <c r="L79" s="11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3" spans="1:31" s="2" customFormat="1" ht="6.9" customHeight="1">
      <c r="A83" s="38"/>
      <c r="B83" s="53"/>
      <c r="C83" s="54"/>
      <c r="D83" s="54"/>
      <c r="E83" s="54"/>
      <c r="F83" s="54"/>
      <c r="G83" s="54"/>
      <c r="H83" s="54"/>
      <c r="I83" s="54"/>
      <c r="J83" s="54"/>
      <c r="K83" s="54"/>
      <c r="L83" s="11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pans="1:31" s="2" customFormat="1" ht="24.9" customHeight="1">
      <c r="A84" s="38"/>
      <c r="B84" s="39"/>
      <c r="C84" s="26" t="s">
        <v>137</v>
      </c>
      <c r="D84" s="40"/>
      <c r="E84" s="40"/>
      <c r="F84" s="40"/>
      <c r="G84" s="40"/>
      <c r="H84" s="40"/>
      <c r="I84" s="40"/>
      <c r="J84" s="40"/>
      <c r="K84" s="40"/>
      <c r="L84" s="11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pans="1:31" s="2" customFormat="1" ht="6.9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17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pans="1:31" s="2" customFormat="1" ht="12" customHeight="1">
      <c r="A86" s="38"/>
      <c r="B86" s="39"/>
      <c r="C86" s="32" t="s">
        <v>16</v>
      </c>
      <c r="D86" s="40"/>
      <c r="E86" s="40"/>
      <c r="F86" s="40"/>
      <c r="G86" s="40"/>
      <c r="H86" s="40"/>
      <c r="I86" s="40"/>
      <c r="J86" s="40"/>
      <c r="K86" s="40"/>
      <c r="L86" s="117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pans="1:31" s="2" customFormat="1" ht="16.5" customHeight="1">
      <c r="A87" s="38"/>
      <c r="B87" s="39"/>
      <c r="C87" s="40"/>
      <c r="D87" s="40"/>
      <c r="E87" s="418" t="str">
        <f>E7</f>
        <v>ÚČOV nát. lab. LB - Odvodnění v areálu Ekotechnického muzea</v>
      </c>
      <c r="F87" s="419"/>
      <c r="G87" s="419"/>
      <c r="H87" s="419"/>
      <c r="I87" s="40"/>
      <c r="J87" s="40"/>
      <c r="K87" s="40"/>
      <c r="L87" s="117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pans="1:31" s="1" customFormat="1" ht="12" customHeight="1">
      <c r="B88" s="24"/>
      <c r="C88" s="32" t="s">
        <v>129</v>
      </c>
      <c r="D88" s="25"/>
      <c r="E88" s="25"/>
      <c r="F88" s="25"/>
      <c r="G88" s="25"/>
      <c r="H88" s="25"/>
      <c r="I88" s="25"/>
      <c r="J88" s="25"/>
      <c r="K88" s="25"/>
      <c r="L88" s="23"/>
    </row>
    <row r="89" spans="1:31" s="2" customFormat="1" ht="16.5" customHeight="1">
      <c r="A89" s="38"/>
      <c r="B89" s="39"/>
      <c r="C89" s="40"/>
      <c r="D89" s="40"/>
      <c r="E89" s="418" t="s">
        <v>667</v>
      </c>
      <c r="F89" s="420"/>
      <c r="G89" s="420"/>
      <c r="H89" s="420"/>
      <c r="I89" s="40"/>
      <c r="J89" s="40"/>
      <c r="K89" s="40"/>
      <c r="L89" s="117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pans="1:31" s="2" customFormat="1" ht="12" customHeight="1">
      <c r="A90" s="38"/>
      <c r="B90" s="39"/>
      <c r="C90" s="32" t="s">
        <v>131</v>
      </c>
      <c r="D90" s="40"/>
      <c r="E90" s="40"/>
      <c r="F90" s="40"/>
      <c r="G90" s="40"/>
      <c r="H90" s="40"/>
      <c r="I90" s="40"/>
      <c r="J90" s="40"/>
      <c r="K90" s="40"/>
      <c r="L90" s="117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pans="1:31" s="2" customFormat="1" ht="16.5" customHeight="1">
      <c r="A91" s="38"/>
      <c r="B91" s="39"/>
      <c r="C91" s="40"/>
      <c r="D91" s="40"/>
      <c r="E91" s="372" t="str">
        <f>E11</f>
        <v>SO 03 - Čerpací stanice</v>
      </c>
      <c r="F91" s="420"/>
      <c r="G91" s="420"/>
      <c r="H91" s="420"/>
      <c r="I91" s="40"/>
      <c r="J91" s="40"/>
      <c r="K91" s="40"/>
      <c r="L91" s="117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pans="1:31" s="2" customFormat="1" ht="6.9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117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pans="1:31" s="2" customFormat="1" ht="12" customHeight="1">
      <c r="A93" s="38"/>
      <c r="B93" s="39"/>
      <c r="C93" s="32" t="s">
        <v>22</v>
      </c>
      <c r="D93" s="40"/>
      <c r="E93" s="40"/>
      <c r="F93" s="30" t="str">
        <f>F14</f>
        <v>Praha 6, k.ú. Bubeneč</v>
      </c>
      <c r="G93" s="40"/>
      <c r="H93" s="40"/>
      <c r="I93" s="32" t="s">
        <v>24</v>
      </c>
      <c r="J93" s="63">
        <f>IF(J14="","",J14)</f>
        <v>45674</v>
      </c>
      <c r="K93" s="40"/>
      <c r="L93" s="117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pans="1:31" s="2" customFormat="1" ht="6.9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117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pans="1:31" s="2" customFormat="1" ht="25.65" customHeight="1">
      <c r="A95" s="38"/>
      <c r="B95" s="39"/>
      <c r="C95" s="32" t="s">
        <v>29</v>
      </c>
      <c r="D95" s="40"/>
      <c r="E95" s="40"/>
      <c r="F95" s="30" t="str">
        <f>E17</f>
        <v>Hlavní město Praha</v>
      </c>
      <c r="G95" s="40"/>
      <c r="H95" s="40"/>
      <c r="I95" s="32" t="s">
        <v>36</v>
      </c>
      <c r="J95" s="36" t="str">
        <f>E23</f>
        <v>SWECO Hydroprojekt a.s.</v>
      </c>
      <c r="K95" s="40"/>
      <c r="L95" s="117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pans="1:31" s="2" customFormat="1" ht="25.65" customHeight="1">
      <c r="A96" s="38"/>
      <c r="B96" s="39"/>
      <c r="C96" s="32" t="s">
        <v>34</v>
      </c>
      <c r="D96" s="40"/>
      <c r="E96" s="40"/>
      <c r="F96" s="30" t="str">
        <f>IF(E20="","",E20)</f>
        <v>Vyplň údaj</v>
      </c>
      <c r="G96" s="40"/>
      <c r="H96" s="40"/>
      <c r="I96" s="32" t="s">
        <v>39</v>
      </c>
      <c r="J96" s="36" t="str">
        <f>E26</f>
        <v>SWECO Hydroprojekt a.s.</v>
      </c>
      <c r="K96" s="40"/>
      <c r="L96" s="117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pans="1:65" s="2" customFormat="1" ht="10.35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117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pans="1:65" s="10" customFormat="1" ht="29.25" customHeight="1">
      <c r="A98" s="150"/>
      <c r="B98" s="151"/>
      <c r="C98" s="152" t="s">
        <v>138</v>
      </c>
      <c r="D98" s="153" t="s">
        <v>61</v>
      </c>
      <c r="E98" s="153" t="s">
        <v>57</v>
      </c>
      <c r="F98" s="153" t="s">
        <v>58</v>
      </c>
      <c r="G98" s="153" t="s">
        <v>139</v>
      </c>
      <c r="H98" s="153" t="s">
        <v>140</v>
      </c>
      <c r="I98" s="153" t="s">
        <v>141</v>
      </c>
      <c r="J98" s="153" t="s">
        <v>135</v>
      </c>
      <c r="K98" s="154" t="s">
        <v>142</v>
      </c>
      <c r="L98" s="155"/>
      <c r="M98" s="72" t="s">
        <v>31</v>
      </c>
      <c r="N98" s="73" t="s">
        <v>46</v>
      </c>
      <c r="O98" s="73" t="s">
        <v>143</v>
      </c>
      <c r="P98" s="73" t="s">
        <v>144</v>
      </c>
      <c r="Q98" s="73" t="s">
        <v>145</v>
      </c>
      <c r="R98" s="73" t="s">
        <v>146</v>
      </c>
      <c r="S98" s="73" t="s">
        <v>147</v>
      </c>
      <c r="T98" s="74" t="s">
        <v>148</v>
      </c>
      <c r="U98" s="150"/>
      <c r="V98" s="150"/>
      <c r="W98" s="150"/>
      <c r="X98" s="150"/>
      <c r="Y98" s="150"/>
      <c r="Z98" s="150"/>
      <c r="AA98" s="150"/>
      <c r="AB98" s="150"/>
      <c r="AC98" s="150"/>
      <c r="AD98" s="150"/>
      <c r="AE98" s="150"/>
    </row>
    <row r="99" spans="1:65" s="2" customFormat="1" ht="22.8" customHeight="1">
      <c r="A99" s="38"/>
      <c r="B99" s="39"/>
      <c r="C99" s="79" t="s">
        <v>149</v>
      </c>
      <c r="D99" s="40"/>
      <c r="E99" s="40"/>
      <c r="F99" s="40"/>
      <c r="G99" s="40"/>
      <c r="H99" s="40"/>
      <c r="I99" s="40"/>
      <c r="J99" s="156">
        <f>BK99</f>
        <v>0</v>
      </c>
      <c r="K99" s="40"/>
      <c r="L99" s="43"/>
      <c r="M99" s="75"/>
      <c r="N99" s="157"/>
      <c r="O99" s="76"/>
      <c r="P99" s="158">
        <f>P100+P182+P198+P205</f>
        <v>0</v>
      </c>
      <c r="Q99" s="76"/>
      <c r="R99" s="158">
        <f>R100+R182+R198+R205</f>
        <v>60.547222220000002</v>
      </c>
      <c r="S99" s="76"/>
      <c r="T99" s="159">
        <f>T100+T182+T198+T205</f>
        <v>5.1568529999999999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20" t="s">
        <v>75</v>
      </c>
      <c r="AU99" s="20" t="s">
        <v>124</v>
      </c>
      <c r="BK99" s="160">
        <f>BK100+BK182+BK198+BK205</f>
        <v>0</v>
      </c>
    </row>
    <row r="100" spans="1:65" s="11" customFormat="1" ht="25.95" customHeight="1">
      <c r="B100" s="161"/>
      <c r="C100" s="162"/>
      <c r="D100" s="163" t="s">
        <v>75</v>
      </c>
      <c r="E100" s="164" t="s">
        <v>719</v>
      </c>
      <c r="F100" s="164" t="s">
        <v>720</v>
      </c>
      <c r="G100" s="162"/>
      <c r="H100" s="162"/>
      <c r="I100" s="165"/>
      <c r="J100" s="166">
        <f>BK100</f>
        <v>0</v>
      </c>
      <c r="K100" s="162"/>
      <c r="L100" s="167"/>
      <c r="M100" s="168"/>
      <c r="N100" s="169"/>
      <c r="O100" s="169"/>
      <c r="P100" s="170">
        <f>P101+P150+P158+P162+P167+P171+P177+P180</f>
        <v>0</v>
      </c>
      <c r="Q100" s="169"/>
      <c r="R100" s="170">
        <f>R101+R150+R158+R162+R167+R171+R177+R180</f>
        <v>60.052978019999998</v>
      </c>
      <c r="S100" s="169"/>
      <c r="T100" s="171">
        <f>T101+T150+T158+T162+T167+T171+T177+T180</f>
        <v>4.8959999999999999</v>
      </c>
      <c r="AR100" s="172" t="s">
        <v>83</v>
      </c>
      <c r="AT100" s="173" t="s">
        <v>75</v>
      </c>
      <c r="AU100" s="173" t="s">
        <v>76</v>
      </c>
      <c r="AY100" s="172" t="s">
        <v>152</v>
      </c>
      <c r="BK100" s="174">
        <f>BK101+BK150+BK158+BK162+BK167+BK171+BK177+BK180</f>
        <v>0</v>
      </c>
    </row>
    <row r="101" spans="1:65" s="11" customFormat="1" ht="22.8" customHeight="1">
      <c r="B101" s="161"/>
      <c r="C101" s="162"/>
      <c r="D101" s="163" t="s">
        <v>75</v>
      </c>
      <c r="E101" s="205" t="s">
        <v>83</v>
      </c>
      <c r="F101" s="205" t="s">
        <v>721</v>
      </c>
      <c r="G101" s="162"/>
      <c r="H101" s="162"/>
      <c r="I101" s="165"/>
      <c r="J101" s="206">
        <f>BK101</f>
        <v>0</v>
      </c>
      <c r="K101" s="162"/>
      <c r="L101" s="167"/>
      <c r="M101" s="168"/>
      <c r="N101" s="169"/>
      <c r="O101" s="169"/>
      <c r="P101" s="170">
        <f>SUM(P102:P149)</f>
        <v>0</v>
      </c>
      <c r="Q101" s="169"/>
      <c r="R101" s="170">
        <f>SUM(R102:R149)</f>
        <v>26.67105952</v>
      </c>
      <c r="S101" s="169"/>
      <c r="T101" s="171">
        <f>SUM(T102:T149)</f>
        <v>4.8959999999999999</v>
      </c>
      <c r="AR101" s="172" t="s">
        <v>83</v>
      </c>
      <c r="AT101" s="173" t="s">
        <v>75</v>
      </c>
      <c r="AU101" s="173" t="s">
        <v>83</v>
      </c>
      <c r="AY101" s="172" t="s">
        <v>152</v>
      </c>
      <c r="BK101" s="174">
        <f>SUM(BK102:BK149)</f>
        <v>0</v>
      </c>
    </row>
    <row r="102" spans="1:65" s="2" customFormat="1" ht="37.799999999999997" customHeight="1">
      <c r="A102" s="38"/>
      <c r="B102" s="39"/>
      <c r="C102" s="175" t="s">
        <v>83</v>
      </c>
      <c r="D102" s="175" t="s">
        <v>153</v>
      </c>
      <c r="E102" s="176" t="s">
        <v>1427</v>
      </c>
      <c r="F102" s="177" t="s">
        <v>1428</v>
      </c>
      <c r="G102" s="178" t="s">
        <v>1429</v>
      </c>
      <c r="H102" s="179">
        <v>12</v>
      </c>
      <c r="I102" s="180"/>
      <c r="J102" s="181">
        <f>ROUND(I102*H102,2)</f>
        <v>0</v>
      </c>
      <c r="K102" s="177" t="s">
        <v>31</v>
      </c>
      <c r="L102" s="43"/>
      <c r="M102" s="182" t="s">
        <v>31</v>
      </c>
      <c r="N102" s="183" t="s">
        <v>47</v>
      </c>
      <c r="O102" s="68"/>
      <c r="P102" s="184">
        <f>O102*H102</f>
        <v>0</v>
      </c>
      <c r="Q102" s="184">
        <v>0</v>
      </c>
      <c r="R102" s="184">
        <f>Q102*H102</f>
        <v>0</v>
      </c>
      <c r="S102" s="184">
        <v>0.40799999999999997</v>
      </c>
      <c r="T102" s="185">
        <f>S102*H102</f>
        <v>4.8959999999999999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186" t="s">
        <v>157</v>
      </c>
      <c r="AT102" s="186" t="s">
        <v>153</v>
      </c>
      <c r="AU102" s="186" t="s">
        <v>85</v>
      </c>
      <c r="AY102" s="20" t="s">
        <v>152</v>
      </c>
      <c r="BE102" s="187">
        <f>IF(N102="základní",J102,0)</f>
        <v>0</v>
      </c>
      <c r="BF102" s="187">
        <f>IF(N102="snížená",J102,0)</f>
        <v>0</v>
      </c>
      <c r="BG102" s="187">
        <f>IF(N102="zákl. přenesená",J102,0)</f>
        <v>0</v>
      </c>
      <c r="BH102" s="187">
        <f>IF(N102="sníž. přenesená",J102,0)</f>
        <v>0</v>
      </c>
      <c r="BI102" s="187">
        <f>IF(N102="nulová",J102,0)</f>
        <v>0</v>
      </c>
      <c r="BJ102" s="20" t="s">
        <v>83</v>
      </c>
      <c r="BK102" s="187">
        <f>ROUND(I102*H102,2)</f>
        <v>0</v>
      </c>
      <c r="BL102" s="20" t="s">
        <v>157</v>
      </c>
      <c r="BM102" s="186" t="s">
        <v>1430</v>
      </c>
    </row>
    <row r="103" spans="1:65" s="14" customFormat="1" ht="10.199999999999999">
      <c r="B103" s="217"/>
      <c r="C103" s="218"/>
      <c r="D103" s="188" t="s">
        <v>210</v>
      </c>
      <c r="E103" s="219" t="s">
        <v>31</v>
      </c>
      <c r="F103" s="220" t="s">
        <v>1431</v>
      </c>
      <c r="G103" s="218"/>
      <c r="H103" s="221">
        <v>12</v>
      </c>
      <c r="I103" s="222"/>
      <c r="J103" s="218"/>
      <c r="K103" s="218"/>
      <c r="L103" s="223"/>
      <c r="M103" s="224"/>
      <c r="N103" s="225"/>
      <c r="O103" s="225"/>
      <c r="P103" s="225"/>
      <c r="Q103" s="225"/>
      <c r="R103" s="225"/>
      <c r="S103" s="225"/>
      <c r="T103" s="226"/>
      <c r="AT103" s="227" t="s">
        <v>210</v>
      </c>
      <c r="AU103" s="227" t="s">
        <v>85</v>
      </c>
      <c r="AV103" s="14" t="s">
        <v>85</v>
      </c>
      <c r="AW103" s="14" t="s">
        <v>38</v>
      </c>
      <c r="AX103" s="14" t="s">
        <v>83</v>
      </c>
      <c r="AY103" s="227" t="s">
        <v>152</v>
      </c>
    </row>
    <row r="104" spans="1:65" s="2" customFormat="1" ht="16.5" customHeight="1">
      <c r="A104" s="38"/>
      <c r="B104" s="39"/>
      <c r="C104" s="175" t="s">
        <v>85</v>
      </c>
      <c r="D104" s="175" t="s">
        <v>153</v>
      </c>
      <c r="E104" s="176" t="s">
        <v>1432</v>
      </c>
      <c r="F104" s="177" t="s">
        <v>1433</v>
      </c>
      <c r="G104" s="178" t="s">
        <v>207</v>
      </c>
      <c r="H104" s="179">
        <v>50</v>
      </c>
      <c r="I104" s="180"/>
      <c r="J104" s="181">
        <f>ROUND(I104*H104,2)</f>
        <v>0</v>
      </c>
      <c r="K104" s="177" t="s">
        <v>31</v>
      </c>
      <c r="L104" s="43"/>
      <c r="M104" s="182" t="s">
        <v>31</v>
      </c>
      <c r="N104" s="183" t="s">
        <v>47</v>
      </c>
      <c r="O104" s="68"/>
      <c r="P104" s="184">
        <f>O104*H104</f>
        <v>0</v>
      </c>
      <c r="Q104" s="184">
        <v>1.7500000000000002E-2</v>
      </c>
      <c r="R104" s="184">
        <f>Q104*H104</f>
        <v>0.87500000000000011</v>
      </c>
      <c r="S104" s="184">
        <v>0</v>
      </c>
      <c r="T104" s="185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186" t="s">
        <v>157</v>
      </c>
      <c r="AT104" s="186" t="s">
        <v>153</v>
      </c>
      <c r="AU104" s="186" t="s">
        <v>85</v>
      </c>
      <c r="AY104" s="20" t="s">
        <v>152</v>
      </c>
      <c r="BE104" s="187">
        <f>IF(N104="základní",J104,0)</f>
        <v>0</v>
      </c>
      <c r="BF104" s="187">
        <f>IF(N104="snížená",J104,0)</f>
        <v>0</v>
      </c>
      <c r="BG104" s="187">
        <f>IF(N104="zákl. přenesená",J104,0)</f>
        <v>0</v>
      </c>
      <c r="BH104" s="187">
        <f>IF(N104="sníž. přenesená",J104,0)</f>
        <v>0</v>
      </c>
      <c r="BI104" s="187">
        <f>IF(N104="nulová",J104,0)</f>
        <v>0</v>
      </c>
      <c r="BJ104" s="20" t="s">
        <v>83</v>
      </c>
      <c r="BK104" s="187">
        <f>ROUND(I104*H104,2)</f>
        <v>0</v>
      </c>
      <c r="BL104" s="20" t="s">
        <v>157</v>
      </c>
      <c r="BM104" s="186" t="s">
        <v>1434</v>
      </c>
    </row>
    <row r="105" spans="1:65" s="14" customFormat="1" ht="10.199999999999999">
      <c r="B105" s="217"/>
      <c r="C105" s="218"/>
      <c r="D105" s="188" t="s">
        <v>210</v>
      </c>
      <c r="E105" s="219" t="s">
        <v>31</v>
      </c>
      <c r="F105" s="220" t="s">
        <v>1435</v>
      </c>
      <c r="G105" s="218"/>
      <c r="H105" s="221">
        <v>50</v>
      </c>
      <c r="I105" s="222"/>
      <c r="J105" s="218"/>
      <c r="K105" s="218"/>
      <c r="L105" s="223"/>
      <c r="M105" s="224"/>
      <c r="N105" s="225"/>
      <c r="O105" s="225"/>
      <c r="P105" s="225"/>
      <c r="Q105" s="225"/>
      <c r="R105" s="225"/>
      <c r="S105" s="225"/>
      <c r="T105" s="226"/>
      <c r="AT105" s="227" t="s">
        <v>210</v>
      </c>
      <c r="AU105" s="227" t="s">
        <v>85</v>
      </c>
      <c r="AV105" s="14" t="s">
        <v>85</v>
      </c>
      <c r="AW105" s="14" t="s">
        <v>38</v>
      </c>
      <c r="AX105" s="14" t="s">
        <v>83</v>
      </c>
      <c r="AY105" s="227" t="s">
        <v>152</v>
      </c>
    </row>
    <row r="106" spans="1:65" s="2" customFormat="1" ht="16.5" customHeight="1">
      <c r="A106" s="38"/>
      <c r="B106" s="39"/>
      <c r="C106" s="175" t="s">
        <v>165</v>
      </c>
      <c r="D106" s="175" t="s">
        <v>153</v>
      </c>
      <c r="E106" s="176" t="s">
        <v>1436</v>
      </c>
      <c r="F106" s="177" t="s">
        <v>1437</v>
      </c>
      <c r="G106" s="178" t="s">
        <v>1438</v>
      </c>
      <c r="H106" s="179">
        <v>360</v>
      </c>
      <c r="I106" s="180"/>
      <c r="J106" s="181">
        <f>ROUND(I106*H106,2)</f>
        <v>0</v>
      </c>
      <c r="K106" s="177" t="s">
        <v>31</v>
      </c>
      <c r="L106" s="43"/>
      <c r="M106" s="182" t="s">
        <v>31</v>
      </c>
      <c r="N106" s="183" t="s">
        <v>47</v>
      </c>
      <c r="O106" s="68"/>
      <c r="P106" s="184">
        <f>O106*H106</f>
        <v>0</v>
      </c>
      <c r="Q106" s="184">
        <v>1.2E-4</v>
      </c>
      <c r="R106" s="184">
        <f>Q106*H106</f>
        <v>4.3200000000000002E-2</v>
      </c>
      <c r="S106" s="184">
        <v>0</v>
      </c>
      <c r="T106" s="185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186" t="s">
        <v>157</v>
      </c>
      <c r="AT106" s="186" t="s">
        <v>153</v>
      </c>
      <c r="AU106" s="186" t="s">
        <v>85</v>
      </c>
      <c r="AY106" s="20" t="s">
        <v>152</v>
      </c>
      <c r="BE106" s="187">
        <f>IF(N106="základní",J106,0)</f>
        <v>0</v>
      </c>
      <c r="BF106" s="187">
        <f>IF(N106="snížená",J106,0)</f>
        <v>0</v>
      </c>
      <c r="BG106" s="187">
        <f>IF(N106="zákl. přenesená",J106,0)</f>
        <v>0</v>
      </c>
      <c r="BH106" s="187">
        <f>IF(N106="sníž. přenesená",J106,0)</f>
        <v>0</v>
      </c>
      <c r="BI106" s="187">
        <f>IF(N106="nulová",J106,0)</f>
        <v>0</v>
      </c>
      <c r="BJ106" s="20" t="s">
        <v>83</v>
      </c>
      <c r="BK106" s="187">
        <f>ROUND(I106*H106,2)</f>
        <v>0</v>
      </c>
      <c r="BL106" s="20" t="s">
        <v>157</v>
      </c>
      <c r="BM106" s="186" t="s">
        <v>1439</v>
      </c>
    </row>
    <row r="107" spans="1:65" s="14" customFormat="1" ht="10.199999999999999">
      <c r="B107" s="217"/>
      <c r="C107" s="218"/>
      <c r="D107" s="188" t="s">
        <v>210</v>
      </c>
      <c r="E107" s="219" t="s">
        <v>31</v>
      </c>
      <c r="F107" s="220" t="s">
        <v>1440</v>
      </c>
      <c r="G107" s="218"/>
      <c r="H107" s="221">
        <v>360</v>
      </c>
      <c r="I107" s="222"/>
      <c r="J107" s="218"/>
      <c r="K107" s="218"/>
      <c r="L107" s="223"/>
      <c r="M107" s="224"/>
      <c r="N107" s="225"/>
      <c r="O107" s="225"/>
      <c r="P107" s="225"/>
      <c r="Q107" s="225"/>
      <c r="R107" s="225"/>
      <c r="S107" s="225"/>
      <c r="T107" s="226"/>
      <c r="AT107" s="227" t="s">
        <v>210</v>
      </c>
      <c r="AU107" s="227" t="s">
        <v>85</v>
      </c>
      <c r="AV107" s="14" t="s">
        <v>85</v>
      </c>
      <c r="AW107" s="14" t="s">
        <v>38</v>
      </c>
      <c r="AX107" s="14" t="s">
        <v>83</v>
      </c>
      <c r="AY107" s="227" t="s">
        <v>152</v>
      </c>
    </row>
    <row r="108" spans="1:65" s="2" customFormat="1" ht="21.75" customHeight="1">
      <c r="A108" s="38"/>
      <c r="B108" s="39"/>
      <c r="C108" s="175" t="s">
        <v>157</v>
      </c>
      <c r="D108" s="175" t="s">
        <v>153</v>
      </c>
      <c r="E108" s="176" t="s">
        <v>1441</v>
      </c>
      <c r="F108" s="177" t="s">
        <v>1442</v>
      </c>
      <c r="G108" s="178" t="s">
        <v>1443</v>
      </c>
      <c r="H108" s="179">
        <v>15</v>
      </c>
      <c r="I108" s="180"/>
      <c r="J108" s="181">
        <f>ROUND(I108*H108,2)</f>
        <v>0</v>
      </c>
      <c r="K108" s="177" t="s">
        <v>31</v>
      </c>
      <c r="L108" s="43"/>
      <c r="M108" s="182" t="s">
        <v>31</v>
      </c>
      <c r="N108" s="183" t="s">
        <v>47</v>
      </c>
      <c r="O108" s="68"/>
      <c r="P108" s="184">
        <f>O108*H108</f>
        <v>0</v>
      </c>
      <c r="Q108" s="184">
        <v>0</v>
      </c>
      <c r="R108" s="184">
        <f>Q108*H108</f>
        <v>0</v>
      </c>
      <c r="S108" s="184">
        <v>0</v>
      </c>
      <c r="T108" s="185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186" t="s">
        <v>157</v>
      </c>
      <c r="AT108" s="186" t="s">
        <v>153</v>
      </c>
      <c r="AU108" s="186" t="s">
        <v>85</v>
      </c>
      <c r="AY108" s="20" t="s">
        <v>152</v>
      </c>
      <c r="BE108" s="187">
        <f>IF(N108="základní",J108,0)</f>
        <v>0</v>
      </c>
      <c r="BF108" s="187">
        <f>IF(N108="snížená",J108,0)</f>
        <v>0</v>
      </c>
      <c r="BG108" s="187">
        <f>IF(N108="zákl. přenesená",J108,0)</f>
        <v>0</v>
      </c>
      <c r="BH108" s="187">
        <f>IF(N108="sníž. přenesená",J108,0)</f>
        <v>0</v>
      </c>
      <c r="BI108" s="187">
        <f>IF(N108="nulová",J108,0)</f>
        <v>0</v>
      </c>
      <c r="BJ108" s="20" t="s">
        <v>83</v>
      </c>
      <c r="BK108" s="187">
        <f>ROUND(I108*H108,2)</f>
        <v>0</v>
      </c>
      <c r="BL108" s="20" t="s">
        <v>157</v>
      </c>
      <c r="BM108" s="186" t="s">
        <v>1444</v>
      </c>
    </row>
    <row r="109" spans="1:65" s="14" customFormat="1" ht="10.199999999999999">
      <c r="B109" s="217"/>
      <c r="C109" s="218"/>
      <c r="D109" s="188" t="s">
        <v>210</v>
      </c>
      <c r="E109" s="219" t="s">
        <v>31</v>
      </c>
      <c r="F109" s="220" t="s">
        <v>1445</v>
      </c>
      <c r="G109" s="218"/>
      <c r="H109" s="221">
        <v>15</v>
      </c>
      <c r="I109" s="222"/>
      <c r="J109" s="218"/>
      <c r="K109" s="218"/>
      <c r="L109" s="223"/>
      <c r="M109" s="224"/>
      <c r="N109" s="225"/>
      <c r="O109" s="225"/>
      <c r="P109" s="225"/>
      <c r="Q109" s="225"/>
      <c r="R109" s="225"/>
      <c r="S109" s="225"/>
      <c r="T109" s="226"/>
      <c r="AT109" s="227" t="s">
        <v>210</v>
      </c>
      <c r="AU109" s="227" t="s">
        <v>85</v>
      </c>
      <c r="AV109" s="14" t="s">
        <v>85</v>
      </c>
      <c r="AW109" s="14" t="s">
        <v>38</v>
      </c>
      <c r="AX109" s="14" t="s">
        <v>83</v>
      </c>
      <c r="AY109" s="227" t="s">
        <v>152</v>
      </c>
    </row>
    <row r="110" spans="1:65" s="2" customFormat="1" ht="37.799999999999997" customHeight="1">
      <c r="A110" s="38"/>
      <c r="B110" s="39"/>
      <c r="C110" s="175" t="s">
        <v>174</v>
      </c>
      <c r="D110" s="175" t="s">
        <v>153</v>
      </c>
      <c r="E110" s="176" t="s">
        <v>1446</v>
      </c>
      <c r="F110" s="177" t="s">
        <v>1447</v>
      </c>
      <c r="G110" s="178" t="s">
        <v>650</v>
      </c>
      <c r="H110" s="179">
        <v>136.18299999999999</v>
      </c>
      <c r="I110" s="180"/>
      <c r="J110" s="181">
        <f>ROUND(I110*H110,2)</f>
        <v>0</v>
      </c>
      <c r="K110" s="177" t="s">
        <v>31</v>
      </c>
      <c r="L110" s="43"/>
      <c r="M110" s="182" t="s">
        <v>31</v>
      </c>
      <c r="N110" s="183" t="s">
        <v>47</v>
      </c>
      <c r="O110" s="68"/>
      <c r="P110" s="184">
        <f>O110*H110</f>
        <v>0</v>
      </c>
      <c r="Q110" s="184">
        <v>4.0000000000000003E-5</v>
      </c>
      <c r="R110" s="184">
        <f>Q110*H110</f>
        <v>5.4473200000000003E-3</v>
      </c>
      <c r="S110" s="184">
        <v>0</v>
      </c>
      <c r="T110" s="185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186" t="s">
        <v>157</v>
      </c>
      <c r="AT110" s="186" t="s">
        <v>153</v>
      </c>
      <c r="AU110" s="186" t="s">
        <v>85</v>
      </c>
      <c r="AY110" s="20" t="s">
        <v>152</v>
      </c>
      <c r="BE110" s="187">
        <f>IF(N110="základní",J110,0)</f>
        <v>0</v>
      </c>
      <c r="BF110" s="187">
        <f>IF(N110="snížená",J110,0)</f>
        <v>0</v>
      </c>
      <c r="BG110" s="187">
        <f>IF(N110="zákl. přenesená",J110,0)</f>
        <v>0</v>
      </c>
      <c r="BH110" s="187">
        <f>IF(N110="sníž. přenesená",J110,0)</f>
        <v>0</v>
      </c>
      <c r="BI110" s="187">
        <f>IF(N110="nulová",J110,0)</f>
        <v>0</v>
      </c>
      <c r="BJ110" s="20" t="s">
        <v>83</v>
      </c>
      <c r="BK110" s="187">
        <f>ROUND(I110*H110,2)</f>
        <v>0</v>
      </c>
      <c r="BL110" s="20" t="s">
        <v>157</v>
      </c>
      <c r="BM110" s="186" t="s">
        <v>1448</v>
      </c>
    </row>
    <row r="111" spans="1:65" s="13" customFormat="1" ht="10.199999999999999">
      <c r="B111" s="207"/>
      <c r="C111" s="208"/>
      <c r="D111" s="188" t="s">
        <v>210</v>
      </c>
      <c r="E111" s="209" t="s">
        <v>31</v>
      </c>
      <c r="F111" s="210" t="s">
        <v>1449</v>
      </c>
      <c r="G111" s="208"/>
      <c r="H111" s="209" t="s">
        <v>31</v>
      </c>
      <c r="I111" s="211"/>
      <c r="J111" s="208"/>
      <c r="K111" s="208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210</v>
      </c>
      <c r="AU111" s="216" t="s">
        <v>85</v>
      </c>
      <c r="AV111" s="13" t="s">
        <v>83</v>
      </c>
      <c r="AW111" s="13" t="s">
        <v>38</v>
      </c>
      <c r="AX111" s="13" t="s">
        <v>76</v>
      </c>
      <c r="AY111" s="216" t="s">
        <v>152</v>
      </c>
    </row>
    <row r="112" spans="1:65" s="14" customFormat="1" ht="10.199999999999999">
      <c r="B112" s="217"/>
      <c r="C112" s="218"/>
      <c r="D112" s="188" t="s">
        <v>210</v>
      </c>
      <c r="E112" s="219" t="s">
        <v>31</v>
      </c>
      <c r="F112" s="220" t="s">
        <v>1450</v>
      </c>
      <c r="G112" s="218"/>
      <c r="H112" s="221">
        <v>135.82300000000001</v>
      </c>
      <c r="I112" s="222"/>
      <c r="J112" s="218"/>
      <c r="K112" s="218"/>
      <c r="L112" s="223"/>
      <c r="M112" s="224"/>
      <c r="N112" s="225"/>
      <c r="O112" s="225"/>
      <c r="P112" s="225"/>
      <c r="Q112" s="225"/>
      <c r="R112" s="225"/>
      <c r="S112" s="225"/>
      <c r="T112" s="226"/>
      <c r="AT112" s="227" t="s">
        <v>210</v>
      </c>
      <c r="AU112" s="227" t="s">
        <v>85</v>
      </c>
      <c r="AV112" s="14" t="s">
        <v>85</v>
      </c>
      <c r="AW112" s="14" t="s">
        <v>38</v>
      </c>
      <c r="AX112" s="14" t="s">
        <v>76</v>
      </c>
      <c r="AY112" s="227" t="s">
        <v>152</v>
      </c>
    </row>
    <row r="113" spans="1:65" s="14" customFormat="1" ht="10.199999999999999">
      <c r="B113" s="217"/>
      <c r="C113" s="218"/>
      <c r="D113" s="188" t="s">
        <v>210</v>
      </c>
      <c r="E113" s="219" t="s">
        <v>31</v>
      </c>
      <c r="F113" s="220" t="s">
        <v>1451</v>
      </c>
      <c r="G113" s="218"/>
      <c r="H113" s="221">
        <v>0.36</v>
      </c>
      <c r="I113" s="222"/>
      <c r="J113" s="218"/>
      <c r="K113" s="218"/>
      <c r="L113" s="223"/>
      <c r="M113" s="224"/>
      <c r="N113" s="225"/>
      <c r="O113" s="225"/>
      <c r="P113" s="225"/>
      <c r="Q113" s="225"/>
      <c r="R113" s="225"/>
      <c r="S113" s="225"/>
      <c r="T113" s="226"/>
      <c r="AT113" s="227" t="s">
        <v>210</v>
      </c>
      <c r="AU113" s="227" t="s">
        <v>85</v>
      </c>
      <c r="AV113" s="14" t="s">
        <v>85</v>
      </c>
      <c r="AW113" s="14" t="s">
        <v>38</v>
      </c>
      <c r="AX113" s="14" t="s">
        <v>76</v>
      </c>
      <c r="AY113" s="227" t="s">
        <v>152</v>
      </c>
    </row>
    <row r="114" spans="1:65" s="15" customFormat="1" ht="10.199999999999999">
      <c r="B114" s="228"/>
      <c r="C114" s="229"/>
      <c r="D114" s="188" t="s">
        <v>210</v>
      </c>
      <c r="E114" s="230" t="s">
        <v>31</v>
      </c>
      <c r="F114" s="231" t="s">
        <v>223</v>
      </c>
      <c r="G114" s="229"/>
      <c r="H114" s="232">
        <v>136.18300000000002</v>
      </c>
      <c r="I114" s="233"/>
      <c r="J114" s="229"/>
      <c r="K114" s="229"/>
      <c r="L114" s="234"/>
      <c r="M114" s="235"/>
      <c r="N114" s="236"/>
      <c r="O114" s="236"/>
      <c r="P114" s="236"/>
      <c r="Q114" s="236"/>
      <c r="R114" s="236"/>
      <c r="S114" s="236"/>
      <c r="T114" s="237"/>
      <c r="AT114" s="238" t="s">
        <v>210</v>
      </c>
      <c r="AU114" s="238" t="s">
        <v>85</v>
      </c>
      <c r="AV114" s="15" t="s">
        <v>157</v>
      </c>
      <c r="AW114" s="15" t="s">
        <v>38</v>
      </c>
      <c r="AX114" s="15" t="s">
        <v>83</v>
      </c>
      <c r="AY114" s="238" t="s">
        <v>152</v>
      </c>
    </row>
    <row r="115" spans="1:65" s="2" customFormat="1" ht="21.75" customHeight="1">
      <c r="A115" s="38"/>
      <c r="B115" s="39"/>
      <c r="C115" s="175" t="s">
        <v>179</v>
      </c>
      <c r="D115" s="175" t="s">
        <v>153</v>
      </c>
      <c r="E115" s="176" t="s">
        <v>1452</v>
      </c>
      <c r="F115" s="177" t="s">
        <v>1453</v>
      </c>
      <c r="G115" s="178" t="s">
        <v>700</v>
      </c>
      <c r="H115" s="179">
        <v>105.38</v>
      </c>
      <c r="I115" s="180"/>
      <c r="J115" s="181">
        <f>ROUND(I115*H115,2)</f>
        <v>0</v>
      </c>
      <c r="K115" s="177" t="s">
        <v>31</v>
      </c>
      <c r="L115" s="43"/>
      <c r="M115" s="182" t="s">
        <v>31</v>
      </c>
      <c r="N115" s="183" t="s">
        <v>47</v>
      </c>
      <c r="O115" s="68"/>
      <c r="P115" s="184">
        <f>O115*H115</f>
        <v>0</v>
      </c>
      <c r="Q115" s="184">
        <v>1.1690000000000001E-2</v>
      </c>
      <c r="R115" s="184">
        <f>Q115*H115</f>
        <v>1.2318922000000001</v>
      </c>
      <c r="S115" s="184">
        <v>0</v>
      </c>
      <c r="T115" s="185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186" t="s">
        <v>157</v>
      </c>
      <c r="AT115" s="186" t="s">
        <v>153</v>
      </c>
      <c r="AU115" s="186" t="s">
        <v>85</v>
      </c>
      <c r="AY115" s="20" t="s">
        <v>152</v>
      </c>
      <c r="BE115" s="187">
        <f>IF(N115="základní",J115,0)</f>
        <v>0</v>
      </c>
      <c r="BF115" s="187">
        <f>IF(N115="snížená",J115,0)</f>
        <v>0</v>
      </c>
      <c r="BG115" s="187">
        <f>IF(N115="zákl. přenesená",J115,0)</f>
        <v>0</v>
      </c>
      <c r="BH115" s="187">
        <f>IF(N115="sníž. přenesená",J115,0)</f>
        <v>0</v>
      </c>
      <c r="BI115" s="187">
        <f>IF(N115="nulová",J115,0)</f>
        <v>0</v>
      </c>
      <c r="BJ115" s="20" t="s">
        <v>83</v>
      </c>
      <c r="BK115" s="187">
        <f>ROUND(I115*H115,2)</f>
        <v>0</v>
      </c>
      <c r="BL115" s="20" t="s">
        <v>157</v>
      </c>
      <c r="BM115" s="186" t="s">
        <v>1454</v>
      </c>
    </row>
    <row r="116" spans="1:65" s="13" customFormat="1" ht="10.199999999999999">
      <c r="B116" s="207"/>
      <c r="C116" s="208"/>
      <c r="D116" s="188" t="s">
        <v>210</v>
      </c>
      <c r="E116" s="209" t="s">
        <v>31</v>
      </c>
      <c r="F116" s="210" t="s">
        <v>1449</v>
      </c>
      <c r="G116" s="208"/>
      <c r="H116" s="209" t="s">
        <v>31</v>
      </c>
      <c r="I116" s="211"/>
      <c r="J116" s="208"/>
      <c r="K116" s="208"/>
      <c r="L116" s="212"/>
      <c r="M116" s="213"/>
      <c r="N116" s="214"/>
      <c r="O116" s="214"/>
      <c r="P116" s="214"/>
      <c r="Q116" s="214"/>
      <c r="R116" s="214"/>
      <c r="S116" s="214"/>
      <c r="T116" s="215"/>
      <c r="AT116" s="216" t="s">
        <v>210</v>
      </c>
      <c r="AU116" s="216" t="s">
        <v>85</v>
      </c>
      <c r="AV116" s="13" t="s">
        <v>83</v>
      </c>
      <c r="AW116" s="13" t="s">
        <v>38</v>
      </c>
      <c r="AX116" s="13" t="s">
        <v>76</v>
      </c>
      <c r="AY116" s="216" t="s">
        <v>152</v>
      </c>
    </row>
    <row r="117" spans="1:65" s="14" customFormat="1" ht="10.199999999999999">
      <c r="B117" s="217"/>
      <c r="C117" s="218"/>
      <c r="D117" s="188" t="s">
        <v>210</v>
      </c>
      <c r="E117" s="219" t="s">
        <v>31</v>
      </c>
      <c r="F117" s="220" t="s">
        <v>1455</v>
      </c>
      <c r="G117" s="218"/>
      <c r="H117" s="221">
        <v>105.38</v>
      </c>
      <c r="I117" s="222"/>
      <c r="J117" s="218"/>
      <c r="K117" s="218"/>
      <c r="L117" s="223"/>
      <c r="M117" s="224"/>
      <c r="N117" s="225"/>
      <c r="O117" s="225"/>
      <c r="P117" s="225"/>
      <c r="Q117" s="225"/>
      <c r="R117" s="225"/>
      <c r="S117" s="225"/>
      <c r="T117" s="226"/>
      <c r="AT117" s="227" t="s">
        <v>210</v>
      </c>
      <c r="AU117" s="227" t="s">
        <v>85</v>
      </c>
      <c r="AV117" s="14" t="s">
        <v>85</v>
      </c>
      <c r="AW117" s="14" t="s">
        <v>38</v>
      </c>
      <c r="AX117" s="14" t="s">
        <v>83</v>
      </c>
      <c r="AY117" s="227" t="s">
        <v>152</v>
      </c>
    </row>
    <row r="118" spans="1:65" s="2" customFormat="1" ht="16.5" customHeight="1">
      <c r="A118" s="38"/>
      <c r="B118" s="39"/>
      <c r="C118" s="175" t="s">
        <v>184</v>
      </c>
      <c r="D118" s="175" t="s">
        <v>153</v>
      </c>
      <c r="E118" s="176" t="s">
        <v>1456</v>
      </c>
      <c r="F118" s="177" t="s">
        <v>1457</v>
      </c>
      <c r="G118" s="178" t="s">
        <v>700</v>
      </c>
      <c r="H118" s="179">
        <v>105.38</v>
      </c>
      <c r="I118" s="180"/>
      <c r="J118" s="181">
        <f>ROUND(I118*H118,2)</f>
        <v>0</v>
      </c>
      <c r="K118" s="177" t="s">
        <v>31</v>
      </c>
      <c r="L118" s="43"/>
      <c r="M118" s="182" t="s">
        <v>31</v>
      </c>
      <c r="N118" s="183" t="s">
        <v>47</v>
      </c>
      <c r="O118" s="68"/>
      <c r="P118" s="184">
        <f>O118*H118</f>
        <v>0</v>
      </c>
      <c r="Q118" s="184">
        <v>0</v>
      </c>
      <c r="R118" s="184">
        <f>Q118*H118</f>
        <v>0</v>
      </c>
      <c r="S118" s="184">
        <v>0</v>
      </c>
      <c r="T118" s="185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186" t="s">
        <v>157</v>
      </c>
      <c r="AT118" s="186" t="s">
        <v>153</v>
      </c>
      <c r="AU118" s="186" t="s">
        <v>85</v>
      </c>
      <c r="AY118" s="20" t="s">
        <v>152</v>
      </c>
      <c r="BE118" s="187">
        <f>IF(N118="základní",J118,0)</f>
        <v>0</v>
      </c>
      <c r="BF118" s="187">
        <f>IF(N118="snížená",J118,0)</f>
        <v>0</v>
      </c>
      <c r="BG118" s="187">
        <f>IF(N118="zákl. přenesená",J118,0)</f>
        <v>0</v>
      </c>
      <c r="BH118" s="187">
        <f>IF(N118="sníž. přenesená",J118,0)</f>
        <v>0</v>
      </c>
      <c r="BI118" s="187">
        <f>IF(N118="nulová",J118,0)</f>
        <v>0</v>
      </c>
      <c r="BJ118" s="20" t="s">
        <v>83</v>
      </c>
      <c r="BK118" s="187">
        <f>ROUND(I118*H118,2)</f>
        <v>0</v>
      </c>
      <c r="BL118" s="20" t="s">
        <v>157</v>
      </c>
      <c r="BM118" s="186" t="s">
        <v>1458</v>
      </c>
    </row>
    <row r="119" spans="1:65" s="2" customFormat="1" ht="24.15" customHeight="1">
      <c r="A119" s="38"/>
      <c r="B119" s="39"/>
      <c r="C119" s="175" t="s">
        <v>189</v>
      </c>
      <c r="D119" s="175" t="s">
        <v>153</v>
      </c>
      <c r="E119" s="176" t="s">
        <v>1459</v>
      </c>
      <c r="F119" s="177" t="s">
        <v>1460</v>
      </c>
      <c r="G119" s="178" t="s">
        <v>314</v>
      </c>
      <c r="H119" s="179">
        <v>19152</v>
      </c>
      <c r="I119" s="180"/>
      <c r="J119" s="181">
        <f>ROUND(I119*H119,2)</f>
        <v>0</v>
      </c>
      <c r="K119" s="177" t="s">
        <v>31</v>
      </c>
      <c r="L119" s="43"/>
      <c r="M119" s="182" t="s">
        <v>31</v>
      </c>
      <c r="N119" s="183" t="s">
        <v>47</v>
      </c>
      <c r="O119" s="68"/>
      <c r="P119" s="184">
        <f>O119*H119</f>
        <v>0</v>
      </c>
      <c r="Q119" s="184">
        <v>2.5999999999999998E-4</v>
      </c>
      <c r="R119" s="184">
        <f>Q119*H119</f>
        <v>4.9795199999999999</v>
      </c>
      <c r="S119" s="184">
        <v>0</v>
      </c>
      <c r="T119" s="185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186" t="s">
        <v>157</v>
      </c>
      <c r="AT119" s="186" t="s">
        <v>153</v>
      </c>
      <c r="AU119" s="186" t="s">
        <v>85</v>
      </c>
      <c r="AY119" s="20" t="s">
        <v>152</v>
      </c>
      <c r="BE119" s="187">
        <f>IF(N119="základní",J119,0)</f>
        <v>0</v>
      </c>
      <c r="BF119" s="187">
        <f>IF(N119="snížená",J119,0)</f>
        <v>0</v>
      </c>
      <c r="BG119" s="187">
        <f>IF(N119="zákl. přenesená",J119,0)</f>
        <v>0</v>
      </c>
      <c r="BH119" s="187">
        <f>IF(N119="sníž. přenesená",J119,0)</f>
        <v>0</v>
      </c>
      <c r="BI119" s="187">
        <f>IF(N119="nulová",J119,0)</f>
        <v>0</v>
      </c>
      <c r="BJ119" s="20" t="s">
        <v>83</v>
      </c>
      <c r="BK119" s="187">
        <f>ROUND(I119*H119,2)</f>
        <v>0</v>
      </c>
      <c r="BL119" s="20" t="s">
        <v>157</v>
      </c>
      <c r="BM119" s="186" t="s">
        <v>1461</v>
      </c>
    </row>
    <row r="120" spans="1:65" s="13" customFormat="1" ht="10.199999999999999">
      <c r="B120" s="207"/>
      <c r="C120" s="208"/>
      <c r="D120" s="188" t="s">
        <v>210</v>
      </c>
      <c r="E120" s="209" t="s">
        <v>31</v>
      </c>
      <c r="F120" s="210" t="s">
        <v>1462</v>
      </c>
      <c r="G120" s="208"/>
      <c r="H120" s="209" t="s">
        <v>31</v>
      </c>
      <c r="I120" s="211"/>
      <c r="J120" s="208"/>
      <c r="K120" s="208"/>
      <c r="L120" s="212"/>
      <c r="M120" s="213"/>
      <c r="N120" s="214"/>
      <c r="O120" s="214"/>
      <c r="P120" s="214"/>
      <c r="Q120" s="214"/>
      <c r="R120" s="214"/>
      <c r="S120" s="214"/>
      <c r="T120" s="215"/>
      <c r="AT120" s="216" t="s">
        <v>210</v>
      </c>
      <c r="AU120" s="216" t="s">
        <v>85</v>
      </c>
      <c r="AV120" s="13" t="s">
        <v>83</v>
      </c>
      <c r="AW120" s="13" t="s">
        <v>38</v>
      </c>
      <c r="AX120" s="13" t="s">
        <v>76</v>
      </c>
      <c r="AY120" s="216" t="s">
        <v>152</v>
      </c>
    </row>
    <row r="121" spans="1:65" s="14" customFormat="1" ht="10.199999999999999">
      <c r="B121" s="217"/>
      <c r="C121" s="218"/>
      <c r="D121" s="188" t="s">
        <v>210</v>
      </c>
      <c r="E121" s="219" t="s">
        <v>31</v>
      </c>
      <c r="F121" s="220" t="s">
        <v>1463</v>
      </c>
      <c r="G121" s="218"/>
      <c r="H121" s="221">
        <v>3276</v>
      </c>
      <c r="I121" s="222"/>
      <c r="J121" s="218"/>
      <c r="K121" s="218"/>
      <c r="L121" s="223"/>
      <c r="M121" s="224"/>
      <c r="N121" s="225"/>
      <c r="O121" s="225"/>
      <c r="P121" s="225"/>
      <c r="Q121" s="225"/>
      <c r="R121" s="225"/>
      <c r="S121" s="225"/>
      <c r="T121" s="226"/>
      <c r="AT121" s="227" t="s">
        <v>210</v>
      </c>
      <c r="AU121" s="227" t="s">
        <v>85</v>
      </c>
      <c r="AV121" s="14" t="s">
        <v>85</v>
      </c>
      <c r="AW121" s="14" t="s">
        <v>38</v>
      </c>
      <c r="AX121" s="14" t="s">
        <v>76</v>
      </c>
      <c r="AY121" s="227" t="s">
        <v>152</v>
      </c>
    </row>
    <row r="122" spans="1:65" s="14" customFormat="1" ht="10.199999999999999">
      <c r="B122" s="217"/>
      <c r="C122" s="218"/>
      <c r="D122" s="188" t="s">
        <v>210</v>
      </c>
      <c r="E122" s="219" t="s">
        <v>31</v>
      </c>
      <c r="F122" s="220" t="s">
        <v>1464</v>
      </c>
      <c r="G122" s="218"/>
      <c r="H122" s="221">
        <v>15876</v>
      </c>
      <c r="I122" s="222"/>
      <c r="J122" s="218"/>
      <c r="K122" s="218"/>
      <c r="L122" s="223"/>
      <c r="M122" s="224"/>
      <c r="N122" s="225"/>
      <c r="O122" s="225"/>
      <c r="P122" s="225"/>
      <c r="Q122" s="225"/>
      <c r="R122" s="225"/>
      <c r="S122" s="225"/>
      <c r="T122" s="226"/>
      <c r="AT122" s="227" t="s">
        <v>210</v>
      </c>
      <c r="AU122" s="227" t="s">
        <v>85</v>
      </c>
      <c r="AV122" s="14" t="s">
        <v>85</v>
      </c>
      <c r="AW122" s="14" t="s">
        <v>38</v>
      </c>
      <c r="AX122" s="14" t="s">
        <v>76</v>
      </c>
      <c r="AY122" s="227" t="s">
        <v>152</v>
      </c>
    </row>
    <row r="123" spans="1:65" s="15" customFormat="1" ht="10.199999999999999">
      <c r="B123" s="228"/>
      <c r="C123" s="229"/>
      <c r="D123" s="188" t="s">
        <v>210</v>
      </c>
      <c r="E123" s="230" t="s">
        <v>31</v>
      </c>
      <c r="F123" s="231" t="s">
        <v>223</v>
      </c>
      <c r="G123" s="229"/>
      <c r="H123" s="232">
        <v>19152</v>
      </c>
      <c r="I123" s="233"/>
      <c r="J123" s="229"/>
      <c r="K123" s="229"/>
      <c r="L123" s="234"/>
      <c r="M123" s="235"/>
      <c r="N123" s="236"/>
      <c r="O123" s="236"/>
      <c r="P123" s="236"/>
      <c r="Q123" s="236"/>
      <c r="R123" s="236"/>
      <c r="S123" s="236"/>
      <c r="T123" s="237"/>
      <c r="AT123" s="238" t="s">
        <v>210</v>
      </c>
      <c r="AU123" s="238" t="s">
        <v>85</v>
      </c>
      <c r="AV123" s="15" t="s">
        <v>157</v>
      </c>
      <c r="AW123" s="15" t="s">
        <v>38</v>
      </c>
      <c r="AX123" s="15" t="s">
        <v>83</v>
      </c>
      <c r="AY123" s="238" t="s">
        <v>152</v>
      </c>
    </row>
    <row r="124" spans="1:65" s="2" customFormat="1" ht="16.5" customHeight="1">
      <c r="A124" s="38"/>
      <c r="B124" s="39"/>
      <c r="C124" s="239" t="s">
        <v>259</v>
      </c>
      <c r="D124" s="239" t="s">
        <v>224</v>
      </c>
      <c r="E124" s="240" t="s">
        <v>1465</v>
      </c>
      <c r="F124" s="241" t="s">
        <v>1466</v>
      </c>
      <c r="G124" s="242" t="s">
        <v>1166</v>
      </c>
      <c r="H124" s="243">
        <v>19.536000000000001</v>
      </c>
      <c r="I124" s="244"/>
      <c r="J124" s="245">
        <f>ROUND(I124*H124,2)</f>
        <v>0</v>
      </c>
      <c r="K124" s="241" t="s">
        <v>31</v>
      </c>
      <c r="L124" s="246"/>
      <c r="M124" s="247" t="s">
        <v>31</v>
      </c>
      <c r="N124" s="248" t="s">
        <v>47</v>
      </c>
      <c r="O124" s="68"/>
      <c r="P124" s="184">
        <f>O124*H124</f>
        <v>0</v>
      </c>
      <c r="Q124" s="184">
        <v>1</v>
      </c>
      <c r="R124" s="184">
        <f>Q124*H124</f>
        <v>19.536000000000001</v>
      </c>
      <c r="S124" s="184">
        <v>0</v>
      </c>
      <c r="T124" s="185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186" t="s">
        <v>189</v>
      </c>
      <c r="AT124" s="186" t="s">
        <v>224</v>
      </c>
      <c r="AU124" s="186" t="s">
        <v>85</v>
      </c>
      <c r="AY124" s="20" t="s">
        <v>152</v>
      </c>
      <c r="BE124" s="187">
        <f>IF(N124="základní",J124,0)</f>
        <v>0</v>
      </c>
      <c r="BF124" s="187">
        <f>IF(N124="snížená",J124,0)</f>
        <v>0</v>
      </c>
      <c r="BG124" s="187">
        <f>IF(N124="zákl. přenesená",J124,0)</f>
        <v>0</v>
      </c>
      <c r="BH124" s="187">
        <f>IF(N124="sníž. přenesená",J124,0)</f>
        <v>0</v>
      </c>
      <c r="BI124" s="187">
        <f>IF(N124="nulová",J124,0)</f>
        <v>0</v>
      </c>
      <c r="BJ124" s="20" t="s">
        <v>83</v>
      </c>
      <c r="BK124" s="187">
        <f>ROUND(I124*H124,2)</f>
        <v>0</v>
      </c>
      <c r="BL124" s="20" t="s">
        <v>157</v>
      </c>
      <c r="BM124" s="186" t="s">
        <v>1467</v>
      </c>
    </row>
    <row r="125" spans="1:65" s="13" customFormat="1" ht="10.199999999999999">
      <c r="B125" s="207"/>
      <c r="C125" s="208"/>
      <c r="D125" s="188" t="s">
        <v>210</v>
      </c>
      <c r="E125" s="209" t="s">
        <v>31</v>
      </c>
      <c r="F125" s="210" t="s">
        <v>1462</v>
      </c>
      <c r="G125" s="208"/>
      <c r="H125" s="209" t="s">
        <v>31</v>
      </c>
      <c r="I125" s="211"/>
      <c r="J125" s="208"/>
      <c r="K125" s="208"/>
      <c r="L125" s="212"/>
      <c r="M125" s="213"/>
      <c r="N125" s="214"/>
      <c r="O125" s="214"/>
      <c r="P125" s="214"/>
      <c r="Q125" s="214"/>
      <c r="R125" s="214"/>
      <c r="S125" s="214"/>
      <c r="T125" s="215"/>
      <c r="AT125" s="216" t="s">
        <v>210</v>
      </c>
      <c r="AU125" s="216" t="s">
        <v>85</v>
      </c>
      <c r="AV125" s="13" t="s">
        <v>83</v>
      </c>
      <c r="AW125" s="13" t="s">
        <v>38</v>
      </c>
      <c r="AX125" s="13" t="s">
        <v>76</v>
      </c>
      <c r="AY125" s="216" t="s">
        <v>152</v>
      </c>
    </row>
    <row r="126" spans="1:65" s="14" customFormat="1" ht="10.199999999999999">
      <c r="B126" s="217"/>
      <c r="C126" s="218"/>
      <c r="D126" s="188" t="s">
        <v>210</v>
      </c>
      <c r="E126" s="219" t="s">
        <v>31</v>
      </c>
      <c r="F126" s="220" t="s">
        <v>1468</v>
      </c>
      <c r="G126" s="218"/>
      <c r="H126" s="221">
        <v>3.3420000000000001</v>
      </c>
      <c r="I126" s="222"/>
      <c r="J126" s="218"/>
      <c r="K126" s="218"/>
      <c r="L126" s="223"/>
      <c r="M126" s="224"/>
      <c r="N126" s="225"/>
      <c r="O126" s="225"/>
      <c r="P126" s="225"/>
      <c r="Q126" s="225"/>
      <c r="R126" s="225"/>
      <c r="S126" s="225"/>
      <c r="T126" s="226"/>
      <c r="AT126" s="227" t="s">
        <v>210</v>
      </c>
      <c r="AU126" s="227" t="s">
        <v>85</v>
      </c>
      <c r="AV126" s="14" t="s">
        <v>85</v>
      </c>
      <c r="AW126" s="14" t="s">
        <v>38</v>
      </c>
      <c r="AX126" s="14" t="s">
        <v>76</v>
      </c>
      <c r="AY126" s="227" t="s">
        <v>152</v>
      </c>
    </row>
    <row r="127" spans="1:65" s="14" customFormat="1" ht="10.199999999999999">
      <c r="B127" s="217"/>
      <c r="C127" s="218"/>
      <c r="D127" s="188" t="s">
        <v>210</v>
      </c>
      <c r="E127" s="219" t="s">
        <v>31</v>
      </c>
      <c r="F127" s="220" t="s">
        <v>1469</v>
      </c>
      <c r="G127" s="218"/>
      <c r="H127" s="221">
        <v>16.193999999999999</v>
      </c>
      <c r="I127" s="222"/>
      <c r="J127" s="218"/>
      <c r="K127" s="218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210</v>
      </c>
      <c r="AU127" s="227" t="s">
        <v>85</v>
      </c>
      <c r="AV127" s="14" t="s">
        <v>85</v>
      </c>
      <c r="AW127" s="14" t="s">
        <v>38</v>
      </c>
      <c r="AX127" s="14" t="s">
        <v>76</v>
      </c>
      <c r="AY127" s="227" t="s">
        <v>152</v>
      </c>
    </row>
    <row r="128" spans="1:65" s="15" customFormat="1" ht="10.199999999999999">
      <c r="B128" s="228"/>
      <c r="C128" s="229"/>
      <c r="D128" s="188" t="s">
        <v>210</v>
      </c>
      <c r="E128" s="230" t="s">
        <v>31</v>
      </c>
      <c r="F128" s="231" t="s">
        <v>223</v>
      </c>
      <c r="G128" s="229"/>
      <c r="H128" s="232">
        <v>19.535999999999998</v>
      </c>
      <c r="I128" s="233"/>
      <c r="J128" s="229"/>
      <c r="K128" s="229"/>
      <c r="L128" s="234"/>
      <c r="M128" s="235"/>
      <c r="N128" s="236"/>
      <c r="O128" s="236"/>
      <c r="P128" s="236"/>
      <c r="Q128" s="236"/>
      <c r="R128" s="236"/>
      <c r="S128" s="236"/>
      <c r="T128" s="237"/>
      <c r="AT128" s="238" t="s">
        <v>210</v>
      </c>
      <c r="AU128" s="238" t="s">
        <v>85</v>
      </c>
      <c r="AV128" s="15" t="s">
        <v>157</v>
      </c>
      <c r="AW128" s="15" t="s">
        <v>38</v>
      </c>
      <c r="AX128" s="15" t="s">
        <v>83</v>
      </c>
      <c r="AY128" s="238" t="s">
        <v>152</v>
      </c>
    </row>
    <row r="129" spans="1:65" s="2" customFormat="1" ht="21.75" customHeight="1">
      <c r="A129" s="38"/>
      <c r="B129" s="39"/>
      <c r="C129" s="175" t="s">
        <v>265</v>
      </c>
      <c r="D129" s="175" t="s">
        <v>153</v>
      </c>
      <c r="E129" s="176" t="s">
        <v>1470</v>
      </c>
      <c r="F129" s="177" t="s">
        <v>1471</v>
      </c>
      <c r="G129" s="178" t="s">
        <v>314</v>
      </c>
      <c r="H129" s="179">
        <v>19152</v>
      </c>
      <c r="I129" s="180"/>
      <c r="J129" s="181">
        <f>ROUND(I129*H129,2)</f>
        <v>0</v>
      </c>
      <c r="K129" s="177" t="s">
        <v>31</v>
      </c>
      <c r="L129" s="43"/>
      <c r="M129" s="182" t="s">
        <v>31</v>
      </c>
      <c r="N129" s="183" t="s">
        <v>47</v>
      </c>
      <c r="O129" s="68"/>
      <c r="P129" s="184">
        <f>O129*H129</f>
        <v>0</v>
      </c>
      <c r="Q129" s="184">
        <v>0</v>
      </c>
      <c r="R129" s="184">
        <f>Q129*H129</f>
        <v>0</v>
      </c>
      <c r="S129" s="184">
        <v>0</v>
      </c>
      <c r="T129" s="185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86" t="s">
        <v>157</v>
      </c>
      <c r="AT129" s="186" t="s">
        <v>153</v>
      </c>
      <c r="AU129" s="186" t="s">
        <v>85</v>
      </c>
      <c r="AY129" s="20" t="s">
        <v>152</v>
      </c>
      <c r="BE129" s="187">
        <f>IF(N129="základní",J129,0)</f>
        <v>0</v>
      </c>
      <c r="BF129" s="187">
        <f>IF(N129="snížená",J129,0)</f>
        <v>0</v>
      </c>
      <c r="BG129" s="187">
        <f>IF(N129="zákl. přenesená",J129,0)</f>
        <v>0</v>
      </c>
      <c r="BH129" s="187">
        <f>IF(N129="sníž. přenesená",J129,0)</f>
        <v>0</v>
      </c>
      <c r="BI129" s="187">
        <f>IF(N129="nulová",J129,0)</f>
        <v>0</v>
      </c>
      <c r="BJ129" s="20" t="s">
        <v>83</v>
      </c>
      <c r="BK129" s="187">
        <f>ROUND(I129*H129,2)</f>
        <v>0</v>
      </c>
      <c r="BL129" s="20" t="s">
        <v>157</v>
      </c>
      <c r="BM129" s="186" t="s">
        <v>1472</v>
      </c>
    </row>
    <row r="130" spans="1:65" s="2" customFormat="1" ht="33" customHeight="1">
      <c r="A130" s="38"/>
      <c r="B130" s="39"/>
      <c r="C130" s="175" t="s">
        <v>269</v>
      </c>
      <c r="D130" s="175" t="s">
        <v>153</v>
      </c>
      <c r="E130" s="176" t="s">
        <v>1473</v>
      </c>
      <c r="F130" s="177" t="s">
        <v>1474</v>
      </c>
      <c r="G130" s="178" t="s">
        <v>746</v>
      </c>
      <c r="H130" s="179">
        <v>253.68799999999999</v>
      </c>
      <c r="I130" s="180"/>
      <c r="J130" s="181">
        <f>ROUND(I130*H130,2)</f>
        <v>0</v>
      </c>
      <c r="K130" s="177" t="s">
        <v>31</v>
      </c>
      <c r="L130" s="43"/>
      <c r="M130" s="182" t="s">
        <v>31</v>
      </c>
      <c r="N130" s="183" t="s">
        <v>47</v>
      </c>
      <c r="O130" s="68"/>
      <c r="P130" s="184">
        <f>O130*H130</f>
        <v>0</v>
      </c>
      <c r="Q130" s="184">
        <v>0</v>
      </c>
      <c r="R130" s="184">
        <f>Q130*H130</f>
        <v>0</v>
      </c>
      <c r="S130" s="184">
        <v>0</v>
      </c>
      <c r="T130" s="18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86" t="s">
        <v>157</v>
      </c>
      <c r="AT130" s="186" t="s">
        <v>153</v>
      </c>
      <c r="AU130" s="186" t="s">
        <v>85</v>
      </c>
      <c r="AY130" s="20" t="s">
        <v>152</v>
      </c>
      <c r="BE130" s="187">
        <f>IF(N130="základní",J130,0)</f>
        <v>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20" t="s">
        <v>83</v>
      </c>
      <c r="BK130" s="187">
        <f>ROUND(I130*H130,2)</f>
        <v>0</v>
      </c>
      <c r="BL130" s="20" t="s">
        <v>157</v>
      </c>
      <c r="BM130" s="186" t="s">
        <v>1475</v>
      </c>
    </row>
    <row r="131" spans="1:65" s="14" customFormat="1" ht="10.199999999999999">
      <c r="B131" s="217"/>
      <c r="C131" s="218"/>
      <c r="D131" s="188" t="s">
        <v>210</v>
      </c>
      <c r="E131" s="219" t="s">
        <v>31</v>
      </c>
      <c r="F131" s="220" t="s">
        <v>1476</v>
      </c>
      <c r="G131" s="218"/>
      <c r="H131" s="221">
        <v>153.887</v>
      </c>
      <c r="I131" s="222"/>
      <c r="J131" s="218"/>
      <c r="K131" s="218"/>
      <c r="L131" s="223"/>
      <c r="M131" s="224"/>
      <c r="N131" s="225"/>
      <c r="O131" s="225"/>
      <c r="P131" s="225"/>
      <c r="Q131" s="225"/>
      <c r="R131" s="225"/>
      <c r="S131" s="225"/>
      <c r="T131" s="226"/>
      <c r="AT131" s="227" t="s">
        <v>210</v>
      </c>
      <c r="AU131" s="227" t="s">
        <v>85</v>
      </c>
      <c r="AV131" s="14" t="s">
        <v>85</v>
      </c>
      <c r="AW131" s="14" t="s">
        <v>38</v>
      </c>
      <c r="AX131" s="14" t="s">
        <v>76</v>
      </c>
      <c r="AY131" s="227" t="s">
        <v>152</v>
      </c>
    </row>
    <row r="132" spans="1:65" s="14" customFormat="1" ht="10.199999999999999">
      <c r="B132" s="217"/>
      <c r="C132" s="218"/>
      <c r="D132" s="188" t="s">
        <v>210</v>
      </c>
      <c r="E132" s="219" t="s">
        <v>31</v>
      </c>
      <c r="F132" s="220" t="s">
        <v>1477</v>
      </c>
      <c r="G132" s="218"/>
      <c r="H132" s="221">
        <v>93.751000000000005</v>
      </c>
      <c r="I132" s="222"/>
      <c r="J132" s="218"/>
      <c r="K132" s="218"/>
      <c r="L132" s="223"/>
      <c r="M132" s="224"/>
      <c r="N132" s="225"/>
      <c r="O132" s="225"/>
      <c r="P132" s="225"/>
      <c r="Q132" s="225"/>
      <c r="R132" s="225"/>
      <c r="S132" s="225"/>
      <c r="T132" s="226"/>
      <c r="AT132" s="227" t="s">
        <v>210</v>
      </c>
      <c r="AU132" s="227" t="s">
        <v>85</v>
      </c>
      <c r="AV132" s="14" t="s">
        <v>85</v>
      </c>
      <c r="AW132" s="14" t="s">
        <v>38</v>
      </c>
      <c r="AX132" s="14" t="s">
        <v>76</v>
      </c>
      <c r="AY132" s="227" t="s">
        <v>152</v>
      </c>
    </row>
    <row r="133" spans="1:65" s="14" customFormat="1" ht="10.199999999999999">
      <c r="B133" s="217"/>
      <c r="C133" s="218"/>
      <c r="D133" s="188" t="s">
        <v>210</v>
      </c>
      <c r="E133" s="219" t="s">
        <v>31</v>
      </c>
      <c r="F133" s="220" t="s">
        <v>1478</v>
      </c>
      <c r="G133" s="218"/>
      <c r="H133" s="221">
        <v>6.05</v>
      </c>
      <c r="I133" s="222"/>
      <c r="J133" s="218"/>
      <c r="K133" s="218"/>
      <c r="L133" s="223"/>
      <c r="M133" s="224"/>
      <c r="N133" s="225"/>
      <c r="O133" s="225"/>
      <c r="P133" s="225"/>
      <c r="Q133" s="225"/>
      <c r="R133" s="225"/>
      <c r="S133" s="225"/>
      <c r="T133" s="226"/>
      <c r="AT133" s="227" t="s">
        <v>210</v>
      </c>
      <c r="AU133" s="227" t="s">
        <v>85</v>
      </c>
      <c r="AV133" s="14" t="s">
        <v>85</v>
      </c>
      <c r="AW133" s="14" t="s">
        <v>38</v>
      </c>
      <c r="AX133" s="14" t="s">
        <v>76</v>
      </c>
      <c r="AY133" s="227" t="s">
        <v>152</v>
      </c>
    </row>
    <row r="134" spans="1:65" s="15" customFormat="1" ht="10.199999999999999">
      <c r="B134" s="228"/>
      <c r="C134" s="229"/>
      <c r="D134" s="188" t="s">
        <v>210</v>
      </c>
      <c r="E134" s="230" t="s">
        <v>31</v>
      </c>
      <c r="F134" s="231" t="s">
        <v>223</v>
      </c>
      <c r="G134" s="229"/>
      <c r="H134" s="232">
        <v>253.68800000000002</v>
      </c>
      <c r="I134" s="233"/>
      <c r="J134" s="229"/>
      <c r="K134" s="229"/>
      <c r="L134" s="234"/>
      <c r="M134" s="235"/>
      <c r="N134" s="236"/>
      <c r="O134" s="236"/>
      <c r="P134" s="236"/>
      <c r="Q134" s="236"/>
      <c r="R134" s="236"/>
      <c r="S134" s="236"/>
      <c r="T134" s="237"/>
      <c r="AT134" s="238" t="s">
        <v>210</v>
      </c>
      <c r="AU134" s="238" t="s">
        <v>85</v>
      </c>
      <c r="AV134" s="15" t="s">
        <v>157</v>
      </c>
      <c r="AW134" s="15" t="s">
        <v>38</v>
      </c>
      <c r="AX134" s="15" t="s">
        <v>83</v>
      </c>
      <c r="AY134" s="238" t="s">
        <v>152</v>
      </c>
    </row>
    <row r="135" spans="1:65" s="2" customFormat="1" ht="33" customHeight="1">
      <c r="A135" s="38"/>
      <c r="B135" s="39"/>
      <c r="C135" s="175" t="s">
        <v>8</v>
      </c>
      <c r="D135" s="175" t="s">
        <v>153</v>
      </c>
      <c r="E135" s="176" t="s">
        <v>1479</v>
      </c>
      <c r="F135" s="177" t="s">
        <v>1480</v>
      </c>
      <c r="G135" s="178" t="s">
        <v>746</v>
      </c>
      <c r="H135" s="179">
        <v>60.136000000000003</v>
      </c>
      <c r="I135" s="180"/>
      <c r="J135" s="181">
        <f>ROUND(I135*H135,2)</f>
        <v>0</v>
      </c>
      <c r="K135" s="177" t="s">
        <v>31</v>
      </c>
      <c r="L135" s="43"/>
      <c r="M135" s="182" t="s">
        <v>31</v>
      </c>
      <c r="N135" s="183" t="s">
        <v>47</v>
      </c>
      <c r="O135" s="68"/>
      <c r="P135" s="184">
        <f>O135*H135</f>
        <v>0</v>
      </c>
      <c r="Q135" s="184">
        <v>0</v>
      </c>
      <c r="R135" s="184">
        <f>Q135*H135</f>
        <v>0</v>
      </c>
      <c r="S135" s="184">
        <v>0</v>
      </c>
      <c r="T135" s="18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86" t="s">
        <v>157</v>
      </c>
      <c r="AT135" s="186" t="s">
        <v>153</v>
      </c>
      <c r="AU135" s="186" t="s">
        <v>85</v>
      </c>
      <c r="AY135" s="20" t="s">
        <v>152</v>
      </c>
      <c r="BE135" s="187">
        <f>IF(N135="základní",J135,0)</f>
        <v>0</v>
      </c>
      <c r="BF135" s="187">
        <f>IF(N135="snížená",J135,0)</f>
        <v>0</v>
      </c>
      <c r="BG135" s="187">
        <f>IF(N135="zákl. přenesená",J135,0)</f>
        <v>0</v>
      </c>
      <c r="BH135" s="187">
        <f>IF(N135="sníž. přenesená",J135,0)</f>
        <v>0</v>
      </c>
      <c r="BI135" s="187">
        <f>IF(N135="nulová",J135,0)</f>
        <v>0</v>
      </c>
      <c r="BJ135" s="20" t="s">
        <v>83</v>
      </c>
      <c r="BK135" s="187">
        <f>ROUND(I135*H135,2)</f>
        <v>0</v>
      </c>
      <c r="BL135" s="20" t="s">
        <v>157</v>
      </c>
      <c r="BM135" s="186" t="s">
        <v>1481</v>
      </c>
    </row>
    <row r="136" spans="1:65" s="13" customFormat="1" ht="10.199999999999999">
      <c r="B136" s="207"/>
      <c r="C136" s="208"/>
      <c r="D136" s="188" t="s">
        <v>210</v>
      </c>
      <c r="E136" s="209" t="s">
        <v>31</v>
      </c>
      <c r="F136" s="210" t="s">
        <v>1482</v>
      </c>
      <c r="G136" s="208"/>
      <c r="H136" s="209" t="s">
        <v>31</v>
      </c>
      <c r="I136" s="211"/>
      <c r="J136" s="208"/>
      <c r="K136" s="208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210</v>
      </c>
      <c r="AU136" s="216" t="s">
        <v>85</v>
      </c>
      <c r="AV136" s="13" t="s">
        <v>83</v>
      </c>
      <c r="AW136" s="13" t="s">
        <v>38</v>
      </c>
      <c r="AX136" s="13" t="s">
        <v>76</v>
      </c>
      <c r="AY136" s="216" t="s">
        <v>152</v>
      </c>
    </row>
    <row r="137" spans="1:65" s="14" customFormat="1" ht="10.199999999999999">
      <c r="B137" s="217"/>
      <c r="C137" s="218"/>
      <c r="D137" s="188" t="s">
        <v>210</v>
      </c>
      <c r="E137" s="219" t="s">
        <v>31</v>
      </c>
      <c r="F137" s="220" t="s">
        <v>1483</v>
      </c>
      <c r="G137" s="218"/>
      <c r="H137" s="221">
        <v>60.136000000000003</v>
      </c>
      <c r="I137" s="222"/>
      <c r="J137" s="218"/>
      <c r="K137" s="218"/>
      <c r="L137" s="223"/>
      <c r="M137" s="224"/>
      <c r="N137" s="225"/>
      <c r="O137" s="225"/>
      <c r="P137" s="225"/>
      <c r="Q137" s="225"/>
      <c r="R137" s="225"/>
      <c r="S137" s="225"/>
      <c r="T137" s="226"/>
      <c r="AT137" s="227" t="s">
        <v>210</v>
      </c>
      <c r="AU137" s="227" t="s">
        <v>85</v>
      </c>
      <c r="AV137" s="14" t="s">
        <v>85</v>
      </c>
      <c r="AW137" s="14" t="s">
        <v>38</v>
      </c>
      <c r="AX137" s="14" t="s">
        <v>83</v>
      </c>
      <c r="AY137" s="227" t="s">
        <v>152</v>
      </c>
    </row>
    <row r="138" spans="1:65" s="2" customFormat="1" ht="24.15" customHeight="1">
      <c r="A138" s="38"/>
      <c r="B138" s="39"/>
      <c r="C138" s="175" t="s">
        <v>278</v>
      </c>
      <c r="D138" s="175" t="s">
        <v>153</v>
      </c>
      <c r="E138" s="176" t="s">
        <v>812</v>
      </c>
      <c r="F138" s="177" t="s">
        <v>813</v>
      </c>
      <c r="G138" s="178" t="s">
        <v>746</v>
      </c>
      <c r="H138" s="179">
        <v>99.801000000000002</v>
      </c>
      <c r="I138" s="180"/>
      <c r="J138" s="181">
        <f>ROUND(I138*H138,2)</f>
        <v>0</v>
      </c>
      <c r="K138" s="177" t="s">
        <v>31</v>
      </c>
      <c r="L138" s="43"/>
      <c r="M138" s="182" t="s">
        <v>31</v>
      </c>
      <c r="N138" s="183" t="s">
        <v>47</v>
      </c>
      <c r="O138" s="68"/>
      <c r="P138" s="184">
        <f>O138*H138</f>
        <v>0</v>
      </c>
      <c r="Q138" s="184">
        <v>0</v>
      </c>
      <c r="R138" s="184">
        <f>Q138*H138</f>
        <v>0</v>
      </c>
      <c r="S138" s="184">
        <v>0</v>
      </c>
      <c r="T138" s="185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86" t="s">
        <v>157</v>
      </c>
      <c r="AT138" s="186" t="s">
        <v>153</v>
      </c>
      <c r="AU138" s="186" t="s">
        <v>85</v>
      </c>
      <c r="AY138" s="20" t="s">
        <v>152</v>
      </c>
      <c r="BE138" s="187">
        <f>IF(N138="základní",J138,0)</f>
        <v>0</v>
      </c>
      <c r="BF138" s="187">
        <f>IF(N138="snížená",J138,0)</f>
        <v>0</v>
      </c>
      <c r="BG138" s="187">
        <f>IF(N138="zákl. přenesená",J138,0)</f>
        <v>0</v>
      </c>
      <c r="BH138" s="187">
        <f>IF(N138="sníž. přenesená",J138,0)</f>
        <v>0</v>
      </c>
      <c r="BI138" s="187">
        <f>IF(N138="nulová",J138,0)</f>
        <v>0</v>
      </c>
      <c r="BJ138" s="20" t="s">
        <v>83</v>
      </c>
      <c r="BK138" s="187">
        <f>ROUND(I138*H138,2)</f>
        <v>0</v>
      </c>
      <c r="BL138" s="20" t="s">
        <v>157</v>
      </c>
      <c r="BM138" s="186" t="s">
        <v>1484</v>
      </c>
    </row>
    <row r="139" spans="1:65" s="14" customFormat="1" ht="10.199999999999999">
      <c r="B139" s="217"/>
      <c r="C139" s="218"/>
      <c r="D139" s="188" t="s">
        <v>210</v>
      </c>
      <c r="E139" s="219" t="s">
        <v>31</v>
      </c>
      <c r="F139" s="220" t="s">
        <v>1485</v>
      </c>
      <c r="G139" s="218"/>
      <c r="H139" s="221">
        <v>93.751000000000005</v>
      </c>
      <c r="I139" s="222"/>
      <c r="J139" s="218"/>
      <c r="K139" s="218"/>
      <c r="L139" s="223"/>
      <c r="M139" s="224"/>
      <c r="N139" s="225"/>
      <c r="O139" s="225"/>
      <c r="P139" s="225"/>
      <c r="Q139" s="225"/>
      <c r="R139" s="225"/>
      <c r="S139" s="225"/>
      <c r="T139" s="226"/>
      <c r="AT139" s="227" t="s">
        <v>210</v>
      </c>
      <c r="AU139" s="227" t="s">
        <v>85</v>
      </c>
      <c r="AV139" s="14" t="s">
        <v>85</v>
      </c>
      <c r="AW139" s="14" t="s">
        <v>38</v>
      </c>
      <c r="AX139" s="14" t="s">
        <v>76</v>
      </c>
      <c r="AY139" s="227" t="s">
        <v>152</v>
      </c>
    </row>
    <row r="140" spans="1:65" s="14" customFormat="1" ht="10.199999999999999">
      <c r="B140" s="217"/>
      <c r="C140" s="218"/>
      <c r="D140" s="188" t="s">
        <v>210</v>
      </c>
      <c r="E140" s="219" t="s">
        <v>31</v>
      </c>
      <c r="F140" s="220" t="s">
        <v>1486</v>
      </c>
      <c r="G140" s="218"/>
      <c r="H140" s="221">
        <v>6.05</v>
      </c>
      <c r="I140" s="222"/>
      <c r="J140" s="218"/>
      <c r="K140" s="218"/>
      <c r="L140" s="223"/>
      <c r="M140" s="224"/>
      <c r="N140" s="225"/>
      <c r="O140" s="225"/>
      <c r="P140" s="225"/>
      <c r="Q140" s="225"/>
      <c r="R140" s="225"/>
      <c r="S140" s="225"/>
      <c r="T140" s="226"/>
      <c r="AT140" s="227" t="s">
        <v>210</v>
      </c>
      <c r="AU140" s="227" t="s">
        <v>85</v>
      </c>
      <c r="AV140" s="14" t="s">
        <v>85</v>
      </c>
      <c r="AW140" s="14" t="s">
        <v>38</v>
      </c>
      <c r="AX140" s="14" t="s">
        <v>76</v>
      </c>
      <c r="AY140" s="227" t="s">
        <v>152</v>
      </c>
    </row>
    <row r="141" spans="1:65" s="15" customFormat="1" ht="10.199999999999999">
      <c r="B141" s="228"/>
      <c r="C141" s="229"/>
      <c r="D141" s="188" t="s">
        <v>210</v>
      </c>
      <c r="E141" s="230" t="s">
        <v>31</v>
      </c>
      <c r="F141" s="231" t="s">
        <v>223</v>
      </c>
      <c r="G141" s="229"/>
      <c r="H141" s="232">
        <v>99.801000000000002</v>
      </c>
      <c r="I141" s="233"/>
      <c r="J141" s="229"/>
      <c r="K141" s="229"/>
      <c r="L141" s="234"/>
      <c r="M141" s="235"/>
      <c r="N141" s="236"/>
      <c r="O141" s="236"/>
      <c r="P141" s="236"/>
      <c r="Q141" s="236"/>
      <c r="R141" s="236"/>
      <c r="S141" s="236"/>
      <c r="T141" s="237"/>
      <c r="AT141" s="238" t="s">
        <v>210</v>
      </c>
      <c r="AU141" s="238" t="s">
        <v>85</v>
      </c>
      <c r="AV141" s="15" t="s">
        <v>157</v>
      </c>
      <c r="AW141" s="15" t="s">
        <v>38</v>
      </c>
      <c r="AX141" s="15" t="s">
        <v>83</v>
      </c>
      <c r="AY141" s="238" t="s">
        <v>152</v>
      </c>
    </row>
    <row r="142" spans="1:65" s="2" customFormat="1" ht="24.15" customHeight="1">
      <c r="A142" s="38"/>
      <c r="B142" s="39"/>
      <c r="C142" s="175" t="s">
        <v>294</v>
      </c>
      <c r="D142" s="175" t="s">
        <v>153</v>
      </c>
      <c r="E142" s="176" t="s">
        <v>1487</v>
      </c>
      <c r="F142" s="177" t="s">
        <v>816</v>
      </c>
      <c r="G142" s="178" t="s">
        <v>746</v>
      </c>
      <c r="H142" s="179">
        <v>153.887</v>
      </c>
      <c r="I142" s="180"/>
      <c r="J142" s="181">
        <f>ROUND(I142*H142,2)</f>
        <v>0</v>
      </c>
      <c r="K142" s="177" t="s">
        <v>31</v>
      </c>
      <c r="L142" s="43"/>
      <c r="M142" s="182" t="s">
        <v>31</v>
      </c>
      <c r="N142" s="183" t="s">
        <v>47</v>
      </c>
      <c r="O142" s="68"/>
      <c r="P142" s="184">
        <f>O142*H142</f>
        <v>0</v>
      </c>
      <c r="Q142" s="184">
        <v>0</v>
      </c>
      <c r="R142" s="184">
        <f>Q142*H142</f>
        <v>0</v>
      </c>
      <c r="S142" s="184">
        <v>0</v>
      </c>
      <c r="T142" s="185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86" t="s">
        <v>157</v>
      </c>
      <c r="AT142" s="186" t="s">
        <v>153</v>
      </c>
      <c r="AU142" s="186" t="s">
        <v>85</v>
      </c>
      <c r="AY142" s="20" t="s">
        <v>152</v>
      </c>
      <c r="BE142" s="187">
        <f>IF(N142="základní",J142,0)</f>
        <v>0</v>
      </c>
      <c r="BF142" s="187">
        <f>IF(N142="snížená",J142,0)</f>
        <v>0</v>
      </c>
      <c r="BG142" s="187">
        <f>IF(N142="zákl. přenesená",J142,0)</f>
        <v>0</v>
      </c>
      <c r="BH142" s="187">
        <f>IF(N142="sníž. přenesená",J142,0)</f>
        <v>0</v>
      </c>
      <c r="BI142" s="187">
        <f>IF(N142="nulová",J142,0)</f>
        <v>0</v>
      </c>
      <c r="BJ142" s="20" t="s">
        <v>83</v>
      </c>
      <c r="BK142" s="187">
        <f>ROUND(I142*H142,2)</f>
        <v>0</v>
      </c>
      <c r="BL142" s="20" t="s">
        <v>157</v>
      </c>
      <c r="BM142" s="186" t="s">
        <v>1488</v>
      </c>
    </row>
    <row r="143" spans="1:65" s="14" customFormat="1" ht="10.199999999999999">
      <c r="B143" s="217"/>
      <c r="C143" s="218"/>
      <c r="D143" s="188" t="s">
        <v>210</v>
      </c>
      <c r="E143" s="219" t="s">
        <v>31</v>
      </c>
      <c r="F143" s="220" t="s">
        <v>1476</v>
      </c>
      <c r="G143" s="218"/>
      <c r="H143" s="221">
        <v>153.887</v>
      </c>
      <c r="I143" s="222"/>
      <c r="J143" s="218"/>
      <c r="K143" s="218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210</v>
      </c>
      <c r="AU143" s="227" t="s">
        <v>85</v>
      </c>
      <c r="AV143" s="14" t="s">
        <v>85</v>
      </c>
      <c r="AW143" s="14" t="s">
        <v>38</v>
      </c>
      <c r="AX143" s="14" t="s">
        <v>83</v>
      </c>
      <c r="AY143" s="227" t="s">
        <v>152</v>
      </c>
    </row>
    <row r="144" spans="1:65" s="2" customFormat="1" ht="24.15" customHeight="1">
      <c r="A144" s="38"/>
      <c r="B144" s="39"/>
      <c r="C144" s="175" t="s">
        <v>298</v>
      </c>
      <c r="D144" s="175" t="s">
        <v>153</v>
      </c>
      <c r="E144" s="176" t="s">
        <v>1489</v>
      </c>
      <c r="F144" s="177" t="s">
        <v>1490</v>
      </c>
      <c r="G144" s="178" t="s">
        <v>746</v>
      </c>
      <c r="H144" s="179">
        <v>93.751000000000005</v>
      </c>
      <c r="I144" s="180"/>
      <c r="J144" s="181">
        <f>ROUND(I144*H144,2)</f>
        <v>0</v>
      </c>
      <c r="K144" s="177" t="s">
        <v>31</v>
      </c>
      <c r="L144" s="43"/>
      <c r="M144" s="182" t="s">
        <v>31</v>
      </c>
      <c r="N144" s="183" t="s">
        <v>47</v>
      </c>
      <c r="O144" s="68"/>
      <c r="P144" s="184">
        <f>O144*H144</f>
        <v>0</v>
      </c>
      <c r="Q144" s="184">
        <v>0</v>
      </c>
      <c r="R144" s="184">
        <f>Q144*H144</f>
        <v>0</v>
      </c>
      <c r="S144" s="184">
        <v>0</v>
      </c>
      <c r="T144" s="185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86" t="s">
        <v>157</v>
      </c>
      <c r="AT144" s="186" t="s">
        <v>153</v>
      </c>
      <c r="AU144" s="186" t="s">
        <v>85</v>
      </c>
      <c r="AY144" s="20" t="s">
        <v>152</v>
      </c>
      <c r="BE144" s="187">
        <f>IF(N144="základní",J144,0)</f>
        <v>0</v>
      </c>
      <c r="BF144" s="187">
        <f>IF(N144="snížená",J144,0)</f>
        <v>0</v>
      </c>
      <c r="BG144" s="187">
        <f>IF(N144="zákl. přenesená",J144,0)</f>
        <v>0</v>
      </c>
      <c r="BH144" s="187">
        <f>IF(N144="sníž. přenesená",J144,0)</f>
        <v>0</v>
      </c>
      <c r="BI144" s="187">
        <f>IF(N144="nulová",J144,0)</f>
        <v>0</v>
      </c>
      <c r="BJ144" s="20" t="s">
        <v>83</v>
      </c>
      <c r="BK144" s="187">
        <f>ROUND(I144*H144,2)</f>
        <v>0</v>
      </c>
      <c r="BL144" s="20" t="s">
        <v>157</v>
      </c>
      <c r="BM144" s="186" t="s">
        <v>1491</v>
      </c>
    </row>
    <row r="145" spans="1:65" s="13" customFormat="1" ht="10.199999999999999">
      <c r="B145" s="207"/>
      <c r="C145" s="208"/>
      <c r="D145" s="188" t="s">
        <v>210</v>
      </c>
      <c r="E145" s="209" t="s">
        <v>31</v>
      </c>
      <c r="F145" s="210" t="s">
        <v>1492</v>
      </c>
      <c r="G145" s="208"/>
      <c r="H145" s="209" t="s">
        <v>31</v>
      </c>
      <c r="I145" s="211"/>
      <c r="J145" s="208"/>
      <c r="K145" s="208"/>
      <c r="L145" s="212"/>
      <c r="M145" s="213"/>
      <c r="N145" s="214"/>
      <c r="O145" s="214"/>
      <c r="P145" s="214"/>
      <c r="Q145" s="214"/>
      <c r="R145" s="214"/>
      <c r="S145" s="214"/>
      <c r="T145" s="215"/>
      <c r="AT145" s="216" t="s">
        <v>210</v>
      </c>
      <c r="AU145" s="216" t="s">
        <v>85</v>
      </c>
      <c r="AV145" s="13" t="s">
        <v>83</v>
      </c>
      <c r="AW145" s="13" t="s">
        <v>38</v>
      </c>
      <c r="AX145" s="13" t="s">
        <v>76</v>
      </c>
      <c r="AY145" s="216" t="s">
        <v>152</v>
      </c>
    </row>
    <row r="146" spans="1:65" s="14" customFormat="1" ht="10.199999999999999">
      <c r="B146" s="217"/>
      <c r="C146" s="218"/>
      <c r="D146" s="188" t="s">
        <v>210</v>
      </c>
      <c r="E146" s="219" t="s">
        <v>31</v>
      </c>
      <c r="F146" s="220" t="s">
        <v>1493</v>
      </c>
      <c r="G146" s="218"/>
      <c r="H146" s="221">
        <v>136.18299999999999</v>
      </c>
      <c r="I146" s="222"/>
      <c r="J146" s="218"/>
      <c r="K146" s="218"/>
      <c r="L146" s="223"/>
      <c r="M146" s="224"/>
      <c r="N146" s="225"/>
      <c r="O146" s="225"/>
      <c r="P146" s="225"/>
      <c r="Q146" s="225"/>
      <c r="R146" s="225"/>
      <c r="S146" s="225"/>
      <c r="T146" s="226"/>
      <c r="AT146" s="227" t="s">
        <v>210</v>
      </c>
      <c r="AU146" s="227" t="s">
        <v>85</v>
      </c>
      <c r="AV146" s="14" t="s">
        <v>85</v>
      </c>
      <c r="AW146" s="14" t="s">
        <v>38</v>
      </c>
      <c r="AX146" s="14" t="s">
        <v>76</v>
      </c>
      <c r="AY146" s="227" t="s">
        <v>152</v>
      </c>
    </row>
    <row r="147" spans="1:65" s="14" customFormat="1" ht="10.199999999999999">
      <c r="B147" s="217"/>
      <c r="C147" s="218"/>
      <c r="D147" s="188" t="s">
        <v>210</v>
      </c>
      <c r="E147" s="219" t="s">
        <v>31</v>
      </c>
      <c r="F147" s="220" t="s">
        <v>1494</v>
      </c>
      <c r="G147" s="218"/>
      <c r="H147" s="221">
        <v>-9.0749999999999993</v>
      </c>
      <c r="I147" s="222"/>
      <c r="J147" s="218"/>
      <c r="K147" s="218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210</v>
      </c>
      <c r="AU147" s="227" t="s">
        <v>85</v>
      </c>
      <c r="AV147" s="14" t="s">
        <v>85</v>
      </c>
      <c r="AW147" s="14" t="s">
        <v>38</v>
      </c>
      <c r="AX147" s="14" t="s">
        <v>76</v>
      </c>
      <c r="AY147" s="227" t="s">
        <v>152</v>
      </c>
    </row>
    <row r="148" spans="1:65" s="14" customFormat="1" ht="10.199999999999999">
      <c r="B148" s="217"/>
      <c r="C148" s="218"/>
      <c r="D148" s="188" t="s">
        <v>210</v>
      </c>
      <c r="E148" s="219" t="s">
        <v>31</v>
      </c>
      <c r="F148" s="220" t="s">
        <v>1495</v>
      </c>
      <c r="G148" s="218"/>
      <c r="H148" s="221">
        <v>-33.356999999999999</v>
      </c>
      <c r="I148" s="222"/>
      <c r="J148" s="218"/>
      <c r="K148" s="218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210</v>
      </c>
      <c r="AU148" s="227" t="s">
        <v>85</v>
      </c>
      <c r="AV148" s="14" t="s">
        <v>85</v>
      </c>
      <c r="AW148" s="14" t="s">
        <v>38</v>
      </c>
      <c r="AX148" s="14" t="s">
        <v>76</v>
      </c>
      <c r="AY148" s="227" t="s">
        <v>152</v>
      </c>
    </row>
    <row r="149" spans="1:65" s="15" customFormat="1" ht="10.199999999999999">
      <c r="B149" s="228"/>
      <c r="C149" s="229"/>
      <c r="D149" s="188" t="s">
        <v>210</v>
      </c>
      <c r="E149" s="230" t="s">
        <v>31</v>
      </c>
      <c r="F149" s="231" t="s">
        <v>223</v>
      </c>
      <c r="G149" s="229"/>
      <c r="H149" s="232">
        <v>93.750999999999991</v>
      </c>
      <c r="I149" s="233"/>
      <c r="J149" s="229"/>
      <c r="K149" s="229"/>
      <c r="L149" s="234"/>
      <c r="M149" s="235"/>
      <c r="N149" s="236"/>
      <c r="O149" s="236"/>
      <c r="P149" s="236"/>
      <c r="Q149" s="236"/>
      <c r="R149" s="236"/>
      <c r="S149" s="236"/>
      <c r="T149" s="237"/>
      <c r="AT149" s="238" t="s">
        <v>210</v>
      </c>
      <c r="AU149" s="238" t="s">
        <v>85</v>
      </c>
      <c r="AV149" s="15" t="s">
        <v>157</v>
      </c>
      <c r="AW149" s="15" t="s">
        <v>38</v>
      </c>
      <c r="AX149" s="15" t="s">
        <v>83</v>
      </c>
      <c r="AY149" s="238" t="s">
        <v>152</v>
      </c>
    </row>
    <row r="150" spans="1:65" s="11" customFormat="1" ht="22.8" customHeight="1">
      <c r="B150" s="161"/>
      <c r="C150" s="162"/>
      <c r="D150" s="163" t="s">
        <v>75</v>
      </c>
      <c r="E150" s="205" t="s">
        <v>165</v>
      </c>
      <c r="F150" s="205" t="s">
        <v>864</v>
      </c>
      <c r="G150" s="162"/>
      <c r="H150" s="162"/>
      <c r="I150" s="165"/>
      <c r="J150" s="206">
        <f>BK150</f>
        <v>0</v>
      </c>
      <c r="K150" s="162"/>
      <c r="L150" s="167"/>
      <c r="M150" s="168"/>
      <c r="N150" s="169"/>
      <c r="O150" s="169"/>
      <c r="P150" s="170">
        <f>SUM(P151:P157)</f>
        <v>0</v>
      </c>
      <c r="Q150" s="169"/>
      <c r="R150" s="170">
        <f>SUM(R151:R157)</f>
        <v>15.218000000000002</v>
      </c>
      <c r="S150" s="169"/>
      <c r="T150" s="171">
        <f>SUM(T151:T157)</f>
        <v>0</v>
      </c>
      <c r="AR150" s="172" t="s">
        <v>83</v>
      </c>
      <c r="AT150" s="173" t="s">
        <v>75</v>
      </c>
      <c r="AU150" s="173" t="s">
        <v>83</v>
      </c>
      <c r="AY150" s="172" t="s">
        <v>152</v>
      </c>
      <c r="BK150" s="174">
        <f>SUM(BK151:BK157)</f>
        <v>0</v>
      </c>
    </row>
    <row r="151" spans="1:65" s="2" customFormat="1" ht="16.5" customHeight="1">
      <c r="A151" s="38"/>
      <c r="B151" s="39"/>
      <c r="C151" s="175" t="s">
        <v>208</v>
      </c>
      <c r="D151" s="175" t="s">
        <v>153</v>
      </c>
      <c r="E151" s="176" t="s">
        <v>1496</v>
      </c>
      <c r="F151" s="177" t="s">
        <v>1497</v>
      </c>
      <c r="G151" s="178" t="s">
        <v>262</v>
      </c>
      <c r="H151" s="179">
        <v>1</v>
      </c>
      <c r="I151" s="180"/>
      <c r="J151" s="181">
        <f t="shared" ref="J151:J157" si="0">ROUND(I151*H151,2)</f>
        <v>0</v>
      </c>
      <c r="K151" s="177" t="s">
        <v>31</v>
      </c>
      <c r="L151" s="43"/>
      <c r="M151" s="182" t="s">
        <v>31</v>
      </c>
      <c r="N151" s="183" t="s">
        <v>47</v>
      </c>
      <c r="O151" s="68"/>
      <c r="P151" s="184">
        <f t="shared" ref="P151:P157" si="1">O151*H151</f>
        <v>0</v>
      </c>
      <c r="Q151" s="184">
        <v>2E-3</v>
      </c>
      <c r="R151" s="184">
        <f t="shared" ref="R151:R157" si="2">Q151*H151</f>
        <v>2E-3</v>
      </c>
      <c r="S151" s="184">
        <v>0</v>
      </c>
      <c r="T151" s="185">
        <f t="shared" ref="T151:T157" si="3"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86" t="s">
        <v>157</v>
      </c>
      <c r="AT151" s="186" t="s">
        <v>153</v>
      </c>
      <c r="AU151" s="186" t="s">
        <v>85</v>
      </c>
      <c r="AY151" s="20" t="s">
        <v>152</v>
      </c>
      <c r="BE151" s="187">
        <f t="shared" ref="BE151:BE157" si="4">IF(N151="základní",J151,0)</f>
        <v>0</v>
      </c>
      <c r="BF151" s="187">
        <f t="shared" ref="BF151:BF157" si="5">IF(N151="snížená",J151,0)</f>
        <v>0</v>
      </c>
      <c r="BG151" s="187">
        <f t="shared" ref="BG151:BG157" si="6">IF(N151="zákl. přenesená",J151,0)</f>
        <v>0</v>
      </c>
      <c r="BH151" s="187">
        <f t="shared" ref="BH151:BH157" si="7">IF(N151="sníž. přenesená",J151,0)</f>
        <v>0</v>
      </c>
      <c r="BI151" s="187">
        <f t="shared" ref="BI151:BI157" si="8">IF(N151="nulová",J151,0)</f>
        <v>0</v>
      </c>
      <c r="BJ151" s="20" t="s">
        <v>83</v>
      </c>
      <c r="BK151" s="187">
        <f t="shared" ref="BK151:BK157" si="9">ROUND(I151*H151,2)</f>
        <v>0</v>
      </c>
      <c r="BL151" s="20" t="s">
        <v>157</v>
      </c>
      <c r="BM151" s="186" t="s">
        <v>1498</v>
      </c>
    </row>
    <row r="152" spans="1:65" s="2" customFormat="1" ht="16.5" customHeight="1">
      <c r="A152" s="38"/>
      <c r="B152" s="39"/>
      <c r="C152" s="239" t="s">
        <v>305</v>
      </c>
      <c r="D152" s="239" t="s">
        <v>224</v>
      </c>
      <c r="E152" s="240" t="s">
        <v>1499</v>
      </c>
      <c r="F152" s="241" t="s">
        <v>1500</v>
      </c>
      <c r="G152" s="242" t="s">
        <v>262</v>
      </c>
      <c r="H152" s="243">
        <v>1</v>
      </c>
      <c r="I152" s="244"/>
      <c r="J152" s="245">
        <f t="shared" si="0"/>
        <v>0</v>
      </c>
      <c r="K152" s="241" t="s">
        <v>31</v>
      </c>
      <c r="L152" s="246"/>
      <c r="M152" s="247" t="s">
        <v>31</v>
      </c>
      <c r="N152" s="248" t="s">
        <v>47</v>
      </c>
      <c r="O152" s="68"/>
      <c r="P152" s="184">
        <f t="shared" si="1"/>
        <v>0</v>
      </c>
      <c r="Q152" s="184">
        <v>9.9600000000000009</v>
      </c>
      <c r="R152" s="184">
        <f t="shared" si="2"/>
        <v>9.9600000000000009</v>
      </c>
      <c r="S152" s="184">
        <v>0</v>
      </c>
      <c r="T152" s="185">
        <f t="shared" si="3"/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86" t="s">
        <v>189</v>
      </c>
      <c r="AT152" s="186" t="s">
        <v>224</v>
      </c>
      <c r="AU152" s="186" t="s">
        <v>85</v>
      </c>
      <c r="AY152" s="20" t="s">
        <v>152</v>
      </c>
      <c r="BE152" s="187">
        <f t="shared" si="4"/>
        <v>0</v>
      </c>
      <c r="BF152" s="187">
        <f t="shared" si="5"/>
        <v>0</v>
      </c>
      <c r="BG152" s="187">
        <f t="shared" si="6"/>
        <v>0</v>
      </c>
      <c r="BH152" s="187">
        <f t="shared" si="7"/>
        <v>0</v>
      </c>
      <c r="BI152" s="187">
        <f t="shared" si="8"/>
        <v>0</v>
      </c>
      <c r="BJ152" s="20" t="s">
        <v>83</v>
      </c>
      <c r="BK152" s="187">
        <f t="shared" si="9"/>
        <v>0</v>
      </c>
      <c r="BL152" s="20" t="s">
        <v>157</v>
      </c>
      <c r="BM152" s="186" t="s">
        <v>1501</v>
      </c>
    </row>
    <row r="153" spans="1:65" s="2" customFormat="1" ht="16.5" customHeight="1">
      <c r="A153" s="38"/>
      <c r="B153" s="39"/>
      <c r="C153" s="175" t="s">
        <v>311</v>
      </c>
      <c r="D153" s="175" t="s">
        <v>153</v>
      </c>
      <c r="E153" s="176" t="s">
        <v>1502</v>
      </c>
      <c r="F153" s="177" t="s">
        <v>1503</v>
      </c>
      <c r="G153" s="178" t="s">
        <v>262</v>
      </c>
      <c r="H153" s="179">
        <v>1</v>
      </c>
      <c r="I153" s="180"/>
      <c r="J153" s="181">
        <f t="shared" si="0"/>
        <v>0</v>
      </c>
      <c r="K153" s="177" t="s">
        <v>31</v>
      </c>
      <c r="L153" s="43"/>
      <c r="M153" s="182" t="s">
        <v>31</v>
      </c>
      <c r="N153" s="183" t="s">
        <v>47</v>
      </c>
      <c r="O153" s="68"/>
      <c r="P153" s="184">
        <f t="shared" si="1"/>
        <v>0</v>
      </c>
      <c r="Q153" s="184">
        <v>2E-3</v>
      </c>
      <c r="R153" s="184">
        <f t="shared" si="2"/>
        <v>2E-3</v>
      </c>
      <c r="S153" s="184">
        <v>0</v>
      </c>
      <c r="T153" s="185">
        <f t="shared" si="3"/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86" t="s">
        <v>157</v>
      </c>
      <c r="AT153" s="186" t="s">
        <v>153</v>
      </c>
      <c r="AU153" s="186" t="s">
        <v>85</v>
      </c>
      <c r="AY153" s="20" t="s">
        <v>152</v>
      </c>
      <c r="BE153" s="187">
        <f t="shared" si="4"/>
        <v>0</v>
      </c>
      <c r="BF153" s="187">
        <f t="shared" si="5"/>
        <v>0</v>
      </c>
      <c r="BG153" s="187">
        <f t="shared" si="6"/>
        <v>0</v>
      </c>
      <c r="BH153" s="187">
        <f t="shared" si="7"/>
        <v>0</v>
      </c>
      <c r="BI153" s="187">
        <f t="shared" si="8"/>
        <v>0</v>
      </c>
      <c r="BJ153" s="20" t="s">
        <v>83</v>
      </c>
      <c r="BK153" s="187">
        <f t="shared" si="9"/>
        <v>0</v>
      </c>
      <c r="BL153" s="20" t="s">
        <v>157</v>
      </c>
      <c r="BM153" s="186" t="s">
        <v>1504</v>
      </c>
    </row>
    <row r="154" spans="1:65" s="2" customFormat="1" ht="16.5" customHeight="1">
      <c r="A154" s="38"/>
      <c r="B154" s="39"/>
      <c r="C154" s="239" t="s">
        <v>318</v>
      </c>
      <c r="D154" s="239" t="s">
        <v>224</v>
      </c>
      <c r="E154" s="240" t="s">
        <v>1505</v>
      </c>
      <c r="F154" s="241" t="s">
        <v>1506</v>
      </c>
      <c r="G154" s="242" t="s">
        <v>262</v>
      </c>
      <c r="H154" s="243">
        <v>1</v>
      </c>
      <c r="I154" s="244"/>
      <c r="J154" s="245">
        <f t="shared" si="0"/>
        <v>0</v>
      </c>
      <c r="K154" s="241" t="s">
        <v>31</v>
      </c>
      <c r="L154" s="246"/>
      <c r="M154" s="247" t="s">
        <v>31</v>
      </c>
      <c r="N154" s="248" t="s">
        <v>47</v>
      </c>
      <c r="O154" s="68"/>
      <c r="P154" s="184">
        <f t="shared" si="1"/>
        <v>0</v>
      </c>
      <c r="Q154" s="184">
        <v>3.4</v>
      </c>
      <c r="R154" s="184">
        <f t="shared" si="2"/>
        <v>3.4</v>
      </c>
      <c r="S154" s="184">
        <v>0</v>
      </c>
      <c r="T154" s="185">
        <f t="shared" si="3"/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86" t="s">
        <v>189</v>
      </c>
      <c r="AT154" s="186" t="s">
        <v>224</v>
      </c>
      <c r="AU154" s="186" t="s">
        <v>85</v>
      </c>
      <c r="AY154" s="20" t="s">
        <v>152</v>
      </c>
      <c r="BE154" s="187">
        <f t="shared" si="4"/>
        <v>0</v>
      </c>
      <c r="BF154" s="187">
        <f t="shared" si="5"/>
        <v>0</v>
      </c>
      <c r="BG154" s="187">
        <f t="shared" si="6"/>
        <v>0</v>
      </c>
      <c r="BH154" s="187">
        <f t="shared" si="7"/>
        <v>0</v>
      </c>
      <c r="BI154" s="187">
        <f t="shared" si="8"/>
        <v>0</v>
      </c>
      <c r="BJ154" s="20" t="s">
        <v>83</v>
      </c>
      <c r="BK154" s="187">
        <f t="shared" si="9"/>
        <v>0</v>
      </c>
      <c r="BL154" s="20" t="s">
        <v>157</v>
      </c>
      <c r="BM154" s="186" t="s">
        <v>1507</v>
      </c>
    </row>
    <row r="155" spans="1:65" s="2" customFormat="1" ht="16.5" customHeight="1">
      <c r="A155" s="38"/>
      <c r="B155" s="39"/>
      <c r="C155" s="239" t="s">
        <v>325</v>
      </c>
      <c r="D155" s="239" t="s">
        <v>224</v>
      </c>
      <c r="E155" s="240" t="s">
        <v>1508</v>
      </c>
      <c r="F155" s="241" t="s">
        <v>1509</v>
      </c>
      <c r="G155" s="242" t="s">
        <v>262</v>
      </c>
      <c r="H155" s="243">
        <v>2</v>
      </c>
      <c r="I155" s="244"/>
      <c r="J155" s="245">
        <f t="shared" si="0"/>
        <v>0</v>
      </c>
      <c r="K155" s="241" t="s">
        <v>31</v>
      </c>
      <c r="L155" s="246"/>
      <c r="M155" s="247" t="s">
        <v>31</v>
      </c>
      <c r="N155" s="248" t="s">
        <v>47</v>
      </c>
      <c r="O155" s="68"/>
      <c r="P155" s="184">
        <f t="shared" si="1"/>
        <v>0</v>
      </c>
      <c r="Q155" s="184">
        <v>2E-3</v>
      </c>
      <c r="R155" s="184">
        <f t="shared" si="2"/>
        <v>4.0000000000000001E-3</v>
      </c>
      <c r="S155" s="184">
        <v>0</v>
      </c>
      <c r="T155" s="185">
        <f t="shared" si="3"/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86" t="s">
        <v>189</v>
      </c>
      <c r="AT155" s="186" t="s">
        <v>224</v>
      </c>
      <c r="AU155" s="186" t="s">
        <v>85</v>
      </c>
      <c r="AY155" s="20" t="s">
        <v>152</v>
      </c>
      <c r="BE155" s="187">
        <f t="shared" si="4"/>
        <v>0</v>
      </c>
      <c r="BF155" s="187">
        <f t="shared" si="5"/>
        <v>0</v>
      </c>
      <c r="BG155" s="187">
        <f t="shared" si="6"/>
        <v>0</v>
      </c>
      <c r="BH155" s="187">
        <f t="shared" si="7"/>
        <v>0</v>
      </c>
      <c r="BI155" s="187">
        <f t="shared" si="8"/>
        <v>0</v>
      </c>
      <c r="BJ155" s="20" t="s">
        <v>83</v>
      </c>
      <c r="BK155" s="187">
        <f t="shared" si="9"/>
        <v>0</v>
      </c>
      <c r="BL155" s="20" t="s">
        <v>157</v>
      </c>
      <c r="BM155" s="186" t="s">
        <v>1510</v>
      </c>
    </row>
    <row r="156" spans="1:65" s="2" customFormat="1" ht="16.5" customHeight="1">
      <c r="A156" s="38"/>
      <c r="B156" s="39"/>
      <c r="C156" s="175" t="s">
        <v>7</v>
      </c>
      <c r="D156" s="175" t="s">
        <v>153</v>
      </c>
      <c r="E156" s="176" t="s">
        <v>1511</v>
      </c>
      <c r="F156" s="177" t="s">
        <v>1512</v>
      </c>
      <c r="G156" s="178" t="s">
        <v>262</v>
      </c>
      <c r="H156" s="179">
        <v>1</v>
      </c>
      <c r="I156" s="180"/>
      <c r="J156" s="181">
        <f t="shared" si="0"/>
        <v>0</v>
      </c>
      <c r="K156" s="177" t="s">
        <v>31</v>
      </c>
      <c r="L156" s="43"/>
      <c r="M156" s="182" t="s">
        <v>31</v>
      </c>
      <c r="N156" s="183" t="s">
        <v>47</v>
      </c>
      <c r="O156" s="68"/>
      <c r="P156" s="184">
        <f t="shared" si="1"/>
        <v>0</v>
      </c>
      <c r="Q156" s="184">
        <v>0</v>
      </c>
      <c r="R156" s="184">
        <f t="shared" si="2"/>
        <v>0</v>
      </c>
      <c r="S156" s="184">
        <v>0</v>
      </c>
      <c r="T156" s="185">
        <f t="shared" si="3"/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86" t="s">
        <v>157</v>
      </c>
      <c r="AT156" s="186" t="s">
        <v>153</v>
      </c>
      <c r="AU156" s="186" t="s">
        <v>85</v>
      </c>
      <c r="AY156" s="20" t="s">
        <v>152</v>
      </c>
      <c r="BE156" s="187">
        <f t="shared" si="4"/>
        <v>0</v>
      </c>
      <c r="BF156" s="187">
        <f t="shared" si="5"/>
        <v>0</v>
      </c>
      <c r="BG156" s="187">
        <f t="shared" si="6"/>
        <v>0</v>
      </c>
      <c r="BH156" s="187">
        <f t="shared" si="7"/>
        <v>0</v>
      </c>
      <c r="BI156" s="187">
        <f t="shared" si="8"/>
        <v>0</v>
      </c>
      <c r="BJ156" s="20" t="s">
        <v>83</v>
      </c>
      <c r="BK156" s="187">
        <f t="shared" si="9"/>
        <v>0</v>
      </c>
      <c r="BL156" s="20" t="s">
        <v>157</v>
      </c>
      <c r="BM156" s="186" t="s">
        <v>1513</v>
      </c>
    </row>
    <row r="157" spans="1:65" s="2" customFormat="1" ht="16.5" customHeight="1">
      <c r="A157" s="38"/>
      <c r="B157" s="39"/>
      <c r="C157" s="239" t="s">
        <v>334</v>
      </c>
      <c r="D157" s="239" t="s">
        <v>224</v>
      </c>
      <c r="E157" s="240" t="s">
        <v>1514</v>
      </c>
      <c r="F157" s="241" t="s">
        <v>1515</v>
      </c>
      <c r="G157" s="242" t="s">
        <v>262</v>
      </c>
      <c r="H157" s="243">
        <v>1</v>
      </c>
      <c r="I157" s="244"/>
      <c r="J157" s="245">
        <f t="shared" si="0"/>
        <v>0</v>
      </c>
      <c r="K157" s="241" t="s">
        <v>31</v>
      </c>
      <c r="L157" s="246"/>
      <c r="M157" s="247" t="s">
        <v>31</v>
      </c>
      <c r="N157" s="248" t="s">
        <v>47</v>
      </c>
      <c r="O157" s="68"/>
      <c r="P157" s="184">
        <f t="shared" si="1"/>
        <v>0</v>
      </c>
      <c r="Q157" s="184">
        <v>1.85</v>
      </c>
      <c r="R157" s="184">
        <f t="shared" si="2"/>
        <v>1.85</v>
      </c>
      <c r="S157" s="184">
        <v>0</v>
      </c>
      <c r="T157" s="185">
        <f t="shared" si="3"/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86" t="s">
        <v>189</v>
      </c>
      <c r="AT157" s="186" t="s">
        <v>224</v>
      </c>
      <c r="AU157" s="186" t="s">
        <v>85</v>
      </c>
      <c r="AY157" s="20" t="s">
        <v>152</v>
      </c>
      <c r="BE157" s="187">
        <f t="shared" si="4"/>
        <v>0</v>
      </c>
      <c r="BF157" s="187">
        <f t="shared" si="5"/>
        <v>0</v>
      </c>
      <c r="BG157" s="187">
        <f t="shared" si="6"/>
        <v>0</v>
      </c>
      <c r="BH157" s="187">
        <f t="shared" si="7"/>
        <v>0</v>
      </c>
      <c r="BI157" s="187">
        <f t="shared" si="8"/>
        <v>0</v>
      </c>
      <c r="BJ157" s="20" t="s">
        <v>83</v>
      </c>
      <c r="BK157" s="187">
        <f t="shared" si="9"/>
        <v>0</v>
      </c>
      <c r="BL157" s="20" t="s">
        <v>157</v>
      </c>
      <c r="BM157" s="186" t="s">
        <v>1516</v>
      </c>
    </row>
    <row r="158" spans="1:65" s="11" customFormat="1" ht="22.8" customHeight="1">
      <c r="B158" s="161"/>
      <c r="C158" s="162"/>
      <c r="D158" s="163" t="s">
        <v>75</v>
      </c>
      <c r="E158" s="205" t="s">
        <v>189</v>
      </c>
      <c r="F158" s="205" t="s">
        <v>917</v>
      </c>
      <c r="G158" s="162"/>
      <c r="H158" s="162"/>
      <c r="I158" s="165"/>
      <c r="J158" s="206">
        <f>BK158</f>
        <v>0</v>
      </c>
      <c r="K158" s="162"/>
      <c r="L158" s="167"/>
      <c r="M158" s="168"/>
      <c r="N158" s="169"/>
      <c r="O158" s="169"/>
      <c r="P158" s="170">
        <f>SUM(P159:P161)</f>
        <v>0</v>
      </c>
      <c r="Q158" s="169"/>
      <c r="R158" s="170">
        <f>SUM(R159:R161)</f>
        <v>0.24734</v>
      </c>
      <c r="S158" s="169"/>
      <c r="T158" s="171">
        <f>SUM(T159:T161)</f>
        <v>0</v>
      </c>
      <c r="AR158" s="172" t="s">
        <v>83</v>
      </c>
      <c r="AT158" s="173" t="s">
        <v>75</v>
      </c>
      <c r="AU158" s="173" t="s">
        <v>83</v>
      </c>
      <c r="AY158" s="172" t="s">
        <v>152</v>
      </c>
      <c r="BK158" s="174">
        <f>SUM(BK159:BK161)</f>
        <v>0</v>
      </c>
    </row>
    <row r="159" spans="1:65" s="2" customFormat="1" ht="16.5" customHeight="1">
      <c r="A159" s="38"/>
      <c r="B159" s="39"/>
      <c r="C159" s="175" t="s">
        <v>338</v>
      </c>
      <c r="D159" s="175" t="s">
        <v>153</v>
      </c>
      <c r="E159" s="176" t="s">
        <v>1517</v>
      </c>
      <c r="F159" s="177" t="s">
        <v>1518</v>
      </c>
      <c r="G159" s="178" t="s">
        <v>262</v>
      </c>
      <c r="H159" s="179">
        <v>1</v>
      </c>
      <c r="I159" s="180"/>
      <c r="J159" s="181">
        <f>ROUND(I159*H159,2)</f>
        <v>0</v>
      </c>
      <c r="K159" s="177" t="s">
        <v>31</v>
      </c>
      <c r="L159" s="43"/>
      <c r="M159" s="182" t="s">
        <v>31</v>
      </c>
      <c r="N159" s="183" t="s">
        <v>47</v>
      </c>
      <c r="O159" s="68"/>
      <c r="P159" s="184">
        <f>O159*H159</f>
        <v>0</v>
      </c>
      <c r="Q159" s="184">
        <v>0.21734000000000001</v>
      </c>
      <c r="R159" s="184">
        <f>Q159*H159</f>
        <v>0.21734000000000001</v>
      </c>
      <c r="S159" s="184">
        <v>0</v>
      </c>
      <c r="T159" s="185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86" t="s">
        <v>157</v>
      </c>
      <c r="AT159" s="186" t="s">
        <v>153</v>
      </c>
      <c r="AU159" s="186" t="s">
        <v>85</v>
      </c>
      <c r="AY159" s="20" t="s">
        <v>152</v>
      </c>
      <c r="BE159" s="187">
        <f>IF(N159="základní",J159,0)</f>
        <v>0</v>
      </c>
      <c r="BF159" s="187">
        <f>IF(N159="snížená",J159,0)</f>
        <v>0</v>
      </c>
      <c r="BG159" s="187">
        <f>IF(N159="zákl. přenesená",J159,0)</f>
        <v>0</v>
      </c>
      <c r="BH159" s="187">
        <f>IF(N159="sníž. přenesená",J159,0)</f>
        <v>0</v>
      </c>
      <c r="BI159" s="187">
        <f>IF(N159="nulová",J159,0)</f>
        <v>0</v>
      </c>
      <c r="BJ159" s="20" t="s">
        <v>83</v>
      </c>
      <c r="BK159" s="187">
        <f>ROUND(I159*H159,2)</f>
        <v>0</v>
      </c>
      <c r="BL159" s="20" t="s">
        <v>157</v>
      </c>
      <c r="BM159" s="186" t="s">
        <v>1519</v>
      </c>
    </row>
    <row r="160" spans="1:65" s="2" customFormat="1" ht="16.5" customHeight="1">
      <c r="A160" s="38"/>
      <c r="B160" s="39"/>
      <c r="C160" s="239" t="s">
        <v>342</v>
      </c>
      <c r="D160" s="239" t="s">
        <v>224</v>
      </c>
      <c r="E160" s="240" t="s">
        <v>1520</v>
      </c>
      <c r="F160" s="241" t="s">
        <v>1521</v>
      </c>
      <c r="G160" s="242" t="s">
        <v>1009</v>
      </c>
      <c r="H160" s="243">
        <v>1</v>
      </c>
      <c r="I160" s="244"/>
      <c r="J160" s="245">
        <f>ROUND(I160*H160,2)</f>
        <v>0</v>
      </c>
      <c r="K160" s="241" t="s">
        <v>31</v>
      </c>
      <c r="L160" s="246"/>
      <c r="M160" s="247" t="s">
        <v>31</v>
      </c>
      <c r="N160" s="248" t="s">
        <v>47</v>
      </c>
      <c r="O160" s="68"/>
      <c r="P160" s="184">
        <f>O160*H160</f>
        <v>0</v>
      </c>
      <c r="Q160" s="184">
        <v>0.03</v>
      </c>
      <c r="R160" s="184">
        <f>Q160*H160</f>
        <v>0.03</v>
      </c>
      <c r="S160" s="184">
        <v>0</v>
      </c>
      <c r="T160" s="185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86" t="s">
        <v>189</v>
      </c>
      <c r="AT160" s="186" t="s">
        <v>224</v>
      </c>
      <c r="AU160" s="186" t="s">
        <v>85</v>
      </c>
      <c r="AY160" s="20" t="s">
        <v>152</v>
      </c>
      <c r="BE160" s="187">
        <f>IF(N160="základní",J160,0)</f>
        <v>0</v>
      </c>
      <c r="BF160" s="187">
        <f>IF(N160="snížená",J160,0)</f>
        <v>0</v>
      </c>
      <c r="BG160" s="187">
        <f>IF(N160="zákl. přenesená",J160,0)</f>
        <v>0</v>
      </c>
      <c r="BH160" s="187">
        <f>IF(N160="sníž. přenesená",J160,0)</f>
        <v>0</v>
      </c>
      <c r="BI160" s="187">
        <f>IF(N160="nulová",J160,0)</f>
        <v>0</v>
      </c>
      <c r="BJ160" s="20" t="s">
        <v>83</v>
      </c>
      <c r="BK160" s="187">
        <f>ROUND(I160*H160,2)</f>
        <v>0</v>
      </c>
      <c r="BL160" s="20" t="s">
        <v>157</v>
      </c>
      <c r="BM160" s="186" t="s">
        <v>1522</v>
      </c>
    </row>
    <row r="161" spans="1:65" s="14" customFormat="1" ht="10.199999999999999">
      <c r="B161" s="217"/>
      <c r="C161" s="218"/>
      <c r="D161" s="188" t="s">
        <v>210</v>
      </c>
      <c r="E161" s="219" t="s">
        <v>31</v>
      </c>
      <c r="F161" s="220" t="s">
        <v>1523</v>
      </c>
      <c r="G161" s="218"/>
      <c r="H161" s="221">
        <v>1</v>
      </c>
      <c r="I161" s="222"/>
      <c r="J161" s="218"/>
      <c r="K161" s="218"/>
      <c r="L161" s="223"/>
      <c r="M161" s="224"/>
      <c r="N161" s="225"/>
      <c r="O161" s="225"/>
      <c r="P161" s="225"/>
      <c r="Q161" s="225"/>
      <c r="R161" s="225"/>
      <c r="S161" s="225"/>
      <c r="T161" s="226"/>
      <c r="AT161" s="227" t="s">
        <v>210</v>
      </c>
      <c r="AU161" s="227" t="s">
        <v>85</v>
      </c>
      <c r="AV161" s="14" t="s">
        <v>85</v>
      </c>
      <c r="AW161" s="14" t="s">
        <v>38</v>
      </c>
      <c r="AX161" s="14" t="s">
        <v>83</v>
      </c>
      <c r="AY161" s="227" t="s">
        <v>152</v>
      </c>
    </row>
    <row r="162" spans="1:65" s="11" customFormat="1" ht="22.8" customHeight="1">
      <c r="B162" s="161"/>
      <c r="C162" s="162"/>
      <c r="D162" s="163" t="s">
        <v>75</v>
      </c>
      <c r="E162" s="205" t="s">
        <v>157</v>
      </c>
      <c r="F162" s="205" t="s">
        <v>879</v>
      </c>
      <c r="G162" s="162"/>
      <c r="H162" s="162"/>
      <c r="I162" s="165"/>
      <c r="J162" s="206">
        <f>BK162</f>
        <v>0</v>
      </c>
      <c r="K162" s="162"/>
      <c r="L162" s="167"/>
      <c r="M162" s="168"/>
      <c r="N162" s="169"/>
      <c r="O162" s="169"/>
      <c r="P162" s="170">
        <f>SUM(P163:P166)</f>
        <v>0</v>
      </c>
      <c r="Q162" s="169"/>
      <c r="R162" s="170">
        <f>SUM(R163:R166)</f>
        <v>11.4391585</v>
      </c>
      <c r="S162" s="169"/>
      <c r="T162" s="171">
        <f>SUM(T163:T166)</f>
        <v>0</v>
      </c>
      <c r="AR162" s="172" t="s">
        <v>157</v>
      </c>
      <c r="AT162" s="173" t="s">
        <v>75</v>
      </c>
      <c r="AU162" s="173" t="s">
        <v>83</v>
      </c>
      <c r="AY162" s="172" t="s">
        <v>152</v>
      </c>
      <c r="BK162" s="174">
        <f>SUM(BK163:BK166)</f>
        <v>0</v>
      </c>
    </row>
    <row r="163" spans="1:65" s="2" customFormat="1" ht="16.5" customHeight="1">
      <c r="A163" s="38"/>
      <c r="B163" s="39"/>
      <c r="C163" s="175" t="s">
        <v>350</v>
      </c>
      <c r="D163" s="175" t="s">
        <v>153</v>
      </c>
      <c r="E163" s="176" t="s">
        <v>880</v>
      </c>
      <c r="F163" s="177" t="s">
        <v>881</v>
      </c>
      <c r="G163" s="178" t="s">
        <v>746</v>
      </c>
      <c r="H163" s="179">
        <v>6.05</v>
      </c>
      <c r="I163" s="180"/>
      <c r="J163" s="181">
        <f>ROUND(I163*H163,2)</f>
        <v>0</v>
      </c>
      <c r="K163" s="177" t="s">
        <v>31</v>
      </c>
      <c r="L163" s="43"/>
      <c r="M163" s="182" t="s">
        <v>31</v>
      </c>
      <c r="N163" s="183" t="s">
        <v>47</v>
      </c>
      <c r="O163" s="68"/>
      <c r="P163" s="184">
        <f>O163*H163</f>
        <v>0</v>
      </c>
      <c r="Q163" s="184">
        <v>1.8907700000000001</v>
      </c>
      <c r="R163" s="184">
        <f>Q163*H163</f>
        <v>11.4391585</v>
      </c>
      <c r="S163" s="184">
        <v>0</v>
      </c>
      <c r="T163" s="185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86" t="s">
        <v>157</v>
      </c>
      <c r="AT163" s="186" t="s">
        <v>153</v>
      </c>
      <c r="AU163" s="186" t="s">
        <v>85</v>
      </c>
      <c r="AY163" s="20" t="s">
        <v>152</v>
      </c>
      <c r="BE163" s="187">
        <f>IF(N163="základní",J163,0)</f>
        <v>0</v>
      </c>
      <c r="BF163" s="187">
        <f>IF(N163="snížená",J163,0)</f>
        <v>0</v>
      </c>
      <c r="BG163" s="187">
        <f>IF(N163="zákl. přenesená",J163,0)</f>
        <v>0</v>
      </c>
      <c r="BH163" s="187">
        <f>IF(N163="sníž. přenesená",J163,0)</f>
        <v>0</v>
      </c>
      <c r="BI163" s="187">
        <f>IF(N163="nulová",J163,0)</f>
        <v>0</v>
      </c>
      <c r="BJ163" s="20" t="s">
        <v>83</v>
      </c>
      <c r="BK163" s="187">
        <f>ROUND(I163*H163,2)</f>
        <v>0</v>
      </c>
      <c r="BL163" s="20" t="s">
        <v>157</v>
      </c>
      <c r="BM163" s="186" t="s">
        <v>1524</v>
      </c>
    </row>
    <row r="164" spans="1:65" s="14" customFormat="1" ht="10.199999999999999">
      <c r="B164" s="217"/>
      <c r="C164" s="218"/>
      <c r="D164" s="188" t="s">
        <v>210</v>
      </c>
      <c r="E164" s="219" t="s">
        <v>31</v>
      </c>
      <c r="F164" s="220" t="s">
        <v>1525</v>
      </c>
      <c r="G164" s="218"/>
      <c r="H164" s="221">
        <v>6.05</v>
      </c>
      <c r="I164" s="222"/>
      <c r="J164" s="218"/>
      <c r="K164" s="218"/>
      <c r="L164" s="223"/>
      <c r="M164" s="224"/>
      <c r="N164" s="225"/>
      <c r="O164" s="225"/>
      <c r="P164" s="225"/>
      <c r="Q164" s="225"/>
      <c r="R164" s="225"/>
      <c r="S164" s="225"/>
      <c r="T164" s="226"/>
      <c r="AT164" s="227" t="s">
        <v>210</v>
      </c>
      <c r="AU164" s="227" t="s">
        <v>85</v>
      </c>
      <c r="AV164" s="14" t="s">
        <v>85</v>
      </c>
      <c r="AW164" s="14" t="s">
        <v>38</v>
      </c>
      <c r="AX164" s="14" t="s">
        <v>83</v>
      </c>
      <c r="AY164" s="227" t="s">
        <v>152</v>
      </c>
    </row>
    <row r="165" spans="1:65" s="2" customFormat="1" ht="24.15" customHeight="1">
      <c r="A165" s="38"/>
      <c r="B165" s="39"/>
      <c r="C165" s="175" t="s">
        <v>357</v>
      </c>
      <c r="D165" s="175" t="s">
        <v>153</v>
      </c>
      <c r="E165" s="176" t="s">
        <v>1526</v>
      </c>
      <c r="F165" s="177" t="s">
        <v>1527</v>
      </c>
      <c r="G165" s="178" t="s">
        <v>746</v>
      </c>
      <c r="H165" s="179">
        <v>3.0249999999999999</v>
      </c>
      <c r="I165" s="180"/>
      <c r="J165" s="181">
        <f>ROUND(I165*H165,2)</f>
        <v>0</v>
      </c>
      <c r="K165" s="177" t="s">
        <v>31</v>
      </c>
      <c r="L165" s="43"/>
      <c r="M165" s="182" t="s">
        <v>31</v>
      </c>
      <c r="N165" s="183" t="s">
        <v>47</v>
      </c>
      <c r="O165" s="68"/>
      <c r="P165" s="184">
        <f>O165*H165</f>
        <v>0</v>
      </c>
      <c r="Q165" s="184">
        <v>0</v>
      </c>
      <c r="R165" s="184">
        <f>Q165*H165</f>
        <v>0</v>
      </c>
      <c r="S165" s="184">
        <v>0</v>
      </c>
      <c r="T165" s="185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86" t="s">
        <v>157</v>
      </c>
      <c r="AT165" s="186" t="s">
        <v>153</v>
      </c>
      <c r="AU165" s="186" t="s">
        <v>85</v>
      </c>
      <c r="AY165" s="20" t="s">
        <v>152</v>
      </c>
      <c r="BE165" s="187">
        <f>IF(N165="základní",J165,0)</f>
        <v>0</v>
      </c>
      <c r="BF165" s="187">
        <f>IF(N165="snížená",J165,0)</f>
        <v>0</v>
      </c>
      <c r="BG165" s="187">
        <f>IF(N165="zákl. přenesená",J165,0)</f>
        <v>0</v>
      </c>
      <c r="BH165" s="187">
        <f>IF(N165="sníž. přenesená",J165,0)</f>
        <v>0</v>
      </c>
      <c r="BI165" s="187">
        <f>IF(N165="nulová",J165,0)</f>
        <v>0</v>
      </c>
      <c r="BJ165" s="20" t="s">
        <v>83</v>
      </c>
      <c r="BK165" s="187">
        <f>ROUND(I165*H165,2)</f>
        <v>0</v>
      </c>
      <c r="BL165" s="20" t="s">
        <v>157</v>
      </c>
      <c r="BM165" s="186" t="s">
        <v>1528</v>
      </c>
    </row>
    <row r="166" spans="1:65" s="14" customFormat="1" ht="10.199999999999999">
      <c r="B166" s="217"/>
      <c r="C166" s="218"/>
      <c r="D166" s="188" t="s">
        <v>210</v>
      </c>
      <c r="E166" s="219" t="s">
        <v>31</v>
      </c>
      <c r="F166" s="220" t="s">
        <v>1529</v>
      </c>
      <c r="G166" s="218"/>
      <c r="H166" s="221">
        <v>3.0249999999999999</v>
      </c>
      <c r="I166" s="222"/>
      <c r="J166" s="218"/>
      <c r="K166" s="218"/>
      <c r="L166" s="223"/>
      <c r="M166" s="224"/>
      <c r="N166" s="225"/>
      <c r="O166" s="225"/>
      <c r="P166" s="225"/>
      <c r="Q166" s="225"/>
      <c r="R166" s="225"/>
      <c r="S166" s="225"/>
      <c r="T166" s="226"/>
      <c r="AT166" s="227" t="s">
        <v>210</v>
      </c>
      <c r="AU166" s="227" t="s">
        <v>85</v>
      </c>
      <c r="AV166" s="14" t="s">
        <v>85</v>
      </c>
      <c r="AW166" s="14" t="s">
        <v>38</v>
      </c>
      <c r="AX166" s="14" t="s">
        <v>83</v>
      </c>
      <c r="AY166" s="227" t="s">
        <v>152</v>
      </c>
    </row>
    <row r="167" spans="1:65" s="11" customFormat="1" ht="22.8" customHeight="1">
      <c r="B167" s="161"/>
      <c r="C167" s="162"/>
      <c r="D167" s="163" t="s">
        <v>75</v>
      </c>
      <c r="E167" s="205" t="s">
        <v>174</v>
      </c>
      <c r="F167" s="205" t="s">
        <v>1530</v>
      </c>
      <c r="G167" s="162"/>
      <c r="H167" s="162"/>
      <c r="I167" s="165"/>
      <c r="J167" s="206">
        <f>BK167</f>
        <v>0</v>
      </c>
      <c r="K167" s="162"/>
      <c r="L167" s="167"/>
      <c r="M167" s="168"/>
      <c r="N167" s="169"/>
      <c r="O167" s="169"/>
      <c r="P167" s="170">
        <f>SUM(P168:P170)</f>
        <v>0</v>
      </c>
      <c r="Q167" s="169"/>
      <c r="R167" s="170">
        <f>SUM(R168:R170)</f>
        <v>6.242</v>
      </c>
      <c r="S167" s="169"/>
      <c r="T167" s="171">
        <f>SUM(T168:T170)</f>
        <v>0</v>
      </c>
      <c r="AR167" s="172" t="s">
        <v>157</v>
      </c>
      <c r="AT167" s="173" t="s">
        <v>75</v>
      </c>
      <c r="AU167" s="173" t="s">
        <v>83</v>
      </c>
      <c r="AY167" s="172" t="s">
        <v>152</v>
      </c>
      <c r="BK167" s="174">
        <f>SUM(BK168:BK170)</f>
        <v>0</v>
      </c>
    </row>
    <row r="168" spans="1:65" s="2" customFormat="1" ht="24.15" customHeight="1">
      <c r="A168" s="38"/>
      <c r="B168" s="39"/>
      <c r="C168" s="175" t="s">
        <v>364</v>
      </c>
      <c r="D168" s="175" t="s">
        <v>153</v>
      </c>
      <c r="E168" s="176" t="s">
        <v>1531</v>
      </c>
      <c r="F168" s="177" t="s">
        <v>1532</v>
      </c>
      <c r="G168" s="178" t="s">
        <v>1429</v>
      </c>
      <c r="H168" s="179">
        <v>12</v>
      </c>
      <c r="I168" s="180"/>
      <c r="J168" s="181">
        <f>ROUND(I168*H168,2)</f>
        <v>0</v>
      </c>
      <c r="K168" s="177" t="s">
        <v>31</v>
      </c>
      <c r="L168" s="43"/>
      <c r="M168" s="182" t="s">
        <v>31</v>
      </c>
      <c r="N168" s="183" t="s">
        <v>47</v>
      </c>
      <c r="O168" s="68"/>
      <c r="P168" s="184">
        <f>O168*H168</f>
        <v>0</v>
      </c>
      <c r="Q168" s="184">
        <v>8.3500000000000005E-2</v>
      </c>
      <c r="R168" s="184">
        <f>Q168*H168</f>
        <v>1.002</v>
      </c>
      <c r="S168" s="184">
        <v>0</v>
      </c>
      <c r="T168" s="185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86" t="s">
        <v>157</v>
      </c>
      <c r="AT168" s="186" t="s">
        <v>153</v>
      </c>
      <c r="AU168" s="186" t="s">
        <v>85</v>
      </c>
      <c r="AY168" s="20" t="s">
        <v>152</v>
      </c>
      <c r="BE168" s="187">
        <f>IF(N168="základní",J168,0)</f>
        <v>0</v>
      </c>
      <c r="BF168" s="187">
        <f>IF(N168="snížená",J168,0)</f>
        <v>0</v>
      </c>
      <c r="BG168" s="187">
        <f>IF(N168="zákl. přenesená",J168,0)</f>
        <v>0</v>
      </c>
      <c r="BH168" s="187">
        <f>IF(N168="sníž. přenesená",J168,0)</f>
        <v>0</v>
      </c>
      <c r="BI168" s="187">
        <f>IF(N168="nulová",J168,0)</f>
        <v>0</v>
      </c>
      <c r="BJ168" s="20" t="s">
        <v>83</v>
      </c>
      <c r="BK168" s="187">
        <f>ROUND(I168*H168,2)</f>
        <v>0</v>
      </c>
      <c r="BL168" s="20" t="s">
        <v>157</v>
      </c>
      <c r="BM168" s="186" t="s">
        <v>1533</v>
      </c>
    </row>
    <row r="169" spans="1:65" s="2" customFormat="1" ht="16.5" customHeight="1">
      <c r="A169" s="38"/>
      <c r="B169" s="39"/>
      <c r="C169" s="239" t="s">
        <v>370</v>
      </c>
      <c r="D169" s="239" t="s">
        <v>224</v>
      </c>
      <c r="E169" s="240" t="s">
        <v>1534</v>
      </c>
      <c r="F169" s="241" t="s">
        <v>1535</v>
      </c>
      <c r="G169" s="242" t="s">
        <v>1009</v>
      </c>
      <c r="H169" s="243">
        <v>4</v>
      </c>
      <c r="I169" s="244"/>
      <c r="J169" s="245">
        <f>ROUND(I169*H169,2)</f>
        <v>0</v>
      </c>
      <c r="K169" s="241" t="s">
        <v>31</v>
      </c>
      <c r="L169" s="246"/>
      <c r="M169" s="247" t="s">
        <v>31</v>
      </c>
      <c r="N169" s="248" t="s">
        <v>47</v>
      </c>
      <c r="O169" s="68"/>
      <c r="P169" s="184">
        <f>O169*H169</f>
        <v>0</v>
      </c>
      <c r="Q169" s="184">
        <v>1.31</v>
      </c>
      <c r="R169" s="184">
        <f>Q169*H169</f>
        <v>5.24</v>
      </c>
      <c r="S169" s="184">
        <v>0</v>
      </c>
      <c r="T169" s="185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86" t="s">
        <v>189</v>
      </c>
      <c r="AT169" s="186" t="s">
        <v>224</v>
      </c>
      <c r="AU169" s="186" t="s">
        <v>85</v>
      </c>
      <c r="AY169" s="20" t="s">
        <v>152</v>
      </c>
      <c r="BE169" s="187">
        <f>IF(N169="základní",J169,0)</f>
        <v>0</v>
      </c>
      <c r="BF169" s="187">
        <f>IF(N169="snížená",J169,0)</f>
        <v>0</v>
      </c>
      <c r="BG169" s="187">
        <f>IF(N169="zákl. přenesená",J169,0)</f>
        <v>0</v>
      </c>
      <c r="BH169" s="187">
        <f>IF(N169="sníž. přenesená",J169,0)</f>
        <v>0</v>
      </c>
      <c r="BI169" s="187">
        <f>IF(N169="nulová",J169,0)</f>
        <v>0</v>
      </c>
      <c r="BJ169" s="20" t="s">
        <v>83</v>
      </c>
      <c r="BK169" s="187">
        <f>ROUND(I169*H169,2)</f>
        <v>0</v>
      </c>
      <c r="BL169" s="20" t="s">
        <v>157</v>
      </c>
      <c r="BM169" s="186" t="s">
        <v>1536</v>
      </c>
    </row>
    <row r="170" spans="1:65" s="14" customFormat="1" ht="10.199999999999999">
      <c r="B170" s="217"/>
      <c r="C170" s="218"/>
      <c r="D170" s="188" t="s">
        <v>210</v>
      </c>
      <c r="E170" s="219" t="s">
        <v>31</v>
      </c>
      <c r="F170" s="220" t="s">
        <v>1537</v>
      </c>
      <c r="G170" s="218"/>
      <c r="H170" s="221">
        <v>4</v>
      </c>
      <c r="I170" s="222"/>
      <c r="J170" s="218"/>
      <c r="K170" s="218"/>
      <c r="L170" s="223"/>
      <c r="M170" s="224"/>
      <c r="N170" s="225"/>
      <c r="O170" s="225"/>
      <c r="P170" s="225"/>
      <c r="Q170" s="225"/>
      <c r="R170" s="225"/>
      <c r="S170" s="225"/>
      <c r="T170" s="226"/>
      <c r="AT170" s="227" t="s">
        <v>210</v>
      </c>
      <c r="AU170" s="227" t="s">
        <v>85</v>
      </c>
      <c r="AV170" s="14" t="s">
        <v>85</v>
      </c>
      <c r="AW170" s="14" t="s">
        <v>38</v>
      </c>
      <c r="AX170" s="14" t="s">
        <v>83</v>
      </c>
      <c r="AY170" s="227" t="s">
        <v>152</v>
      </c>
    </row>
    <row r="171" spans="1:65" s="11" customFormat="1" ht="22.8" customHeight="1">
      <c r="B171" s="161"/>
      <c r="C171" s="162"/>
      <c r="D171" s="163" t="s">
        <v>75</v>
      </c>
      <c r="E171" s="205" t="s">
        <v>259</v>
      </c>
      <c r="F171" s="205" t="s">
        <v>1134</v>
      </c>
      <c r="G171" s="162"/>
      <c r="H171" s="162"/>
      <c r="I171" s="165"/>
      <c r="J171" s="206">
        <f>BK171</f>
        <v>0</v>
      </c>
      <c r="K171" s="162"/>
      <c r="L171" s="167"/>
      <c r="M171" s="168"/>
      <c r="N171" s="169"/>
      <c r="O171" s="169"/>
      <c r="P171" s="170">
        <f>SUM(P172:P176)</f>
        <v>0</v>
      </c>
      <c r="Q171" s="169"/>
      <c r="R171" s="170">
        <f>SUM(R172:R176)</f>
        <v>0.23542000000000002</v>
      </c>
      <c r="S171" s="169"/>
      <c r="T171" s="171">
        <f>SUM(T172:T176)</f>
        <v>0</v>
      </c>
      <c r="AR171" s="172" t="s">
        <v>157</v>
      </c>
      <c r="AT171" s="173" t="s">
        <v>75</v>
      </c>
      <c r="AU171" s="173" t="s">
        <v>83</v>
      </c>
      <c r="AY171" s="172" t="s">
        <v>152</v>
      </c>
      <c r="BK171" s="174">
        <f>SUM(BK172:BK176)</f>
        <v>0</v>
      </c>
    </row>
    <row r="172" spans="1:65" s="2" customFormat="1" ht="16.5" customHeight="1">
      <c r="A172" s="38"/>
      <c r="B172" s="39"/>
      <c r="C172" s="175" t="s">
        <v>374</v>
      </c>
      <c r="D172" s="175" t="s">
        <v>153</v>
      </c>
      <c r="E172" s="176" t="s">
        <v>1538</v>
      </c>
      <c r="F172" s="177" t="s">
        <v>1539</v>
      </c>
      <c r="G172" s="178" t="s">
        <v>262</v>
      </c>
      <c r="H172" s="179">
        <v>2</v>
      </c>
      <c r="I172" s="180"/>
      <c r="J172" s="181">
        <f>ROUND(I172*H172,2)</f>
        <v>0</v>
      </c>
      <c r="K172" s="177" t="s">
        <v>31</v>
      </c>
      <c r="L172" s="43"/>
      <c r="M172" s="182" t="s">
        <v>31</v>
      </c>
      <c r="N172" s="183" t="s">
        <v>47</v>
      </c>
      <c r="O172" s="68"/>
      <c r="P172" s="184">
        <f>O172*H172</f>
        <v>0</v>
      </c>
      <c r="Q172" s="184">
        <v>0.11171</v>
      </c>
      <c r="R172" s="184">
        <f>Q172*H172</f>
        <v>0.22342000000000001</v>
      </c>
      <c r="S172" s="184">
        <v>0</v>
      </c>
      <c r="T172" s="185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86" t="s">
        <v>1540</v>
      </c>
      <c r="AT172" s="186" t="s">
        <v>153</v>
      </c>
      <c r="AU172" s="186" t="s">
        <v>85</v>
      </c>
      <c r="AY172" s="20" t="s">
        <v>152</v>
      </c>
      <c r="BE172" s="187">
        <f>IF(N172="základní",J172,0)</f>
        <v>0</v>
      </c>
      <c r="BF172" s="187">
        <f>IF(N172="snížená",J172,0)</f>
        <v>0</v>
      </c>
      <c r="BG172" s="187">
        <f>IF(N172="zákl. přenesená",J172,0)</f>
        <v>0</v>
      </c>
      <c r="BH172" s="187">
        <f>IF(N172="sníž. přenesená",J172,0)</f>
        <v>0</v>
      </c>
      <c r="BI172" s="187">
        <f>IF(N172="nulová",J172,0)</f>
        <v>0</v>
      </c>
      <c r="BJ172" s="20" t="s">
        <v>83</v>
      </c>
      <c r="BK172" s="187">
        <f>ROUND(I172*H172,2)</f>
        <v>0</v>
      </c>
      <c r="BL172" s="20" t="s">
        <v>1540</v>
      </c>
      <c r="BM172" s="186" t="s">
        <v>1541</v>
      </c>
    </row>
    <row r="173" spans="1:65" s="13" customFormat="1" ht="10.199999999999999">
      <c r="B173" s="207"/>
      <c r="C173" s="208"/>
      <c r="D173" s="188" t="s">
        <v>210</v>
      </c>
      <c r="E173" s="209" t="s">
        <v>31</v>
      </c>
      <c r="F173" s="210" t="s">
        <v>1542</v>
      </c>
      <c r="G173" s="208"/>
      <c r="H173" s="209" t="s">
        <v>31</v>
      </c>
      <c r="I173" s="211"/>
      <c r="J173" s="208"/>
      <c r="K173" s="208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210</v>
      </c>
      <c r="AU173" s="216" t="s">
        <v>85</v>
      </c>
      <c r="AV173" s="13" t="s">
        <v>83</v>
      </c>
      <c r="AW173" s="13" t="s">
        <v>38</v>
      </c>
      <c r="AX173" s="13" t="s">
        <v>76</v>
      </c>
      <c r="AY173" s="216" t="s">
        <v>152</v>
      </c>
    </row>
    <row r="174" spans="1:65" s="14" customFormat="1" ht="10.199999999999999">
      <c r="B174" s="217"/>
      <c r="C174" s="218"/>
      <c r="D174" s="188" t="s">
        <v>210</v>
      </c>
      <c r="E174" s="219" t="s">
        <v>31</v>
      </c>
      <c r="F174" s="220" t="s">
        <v>85</v>
      </c>
      <c r="G174" s="218"/>
      <c r="H174" s="221">
        <v>2</v>
      </c>
      <c r="I174" s="222"/>
      <c r="J174" s="218"/>
      <c r="K174" s="218"/>
      <c r="L174" s="223"/>
      <c r="M174" s="224"/>
      <c r="N174" s="225"/>
      <c r="O174" s="225"/>
      <c r="P174" s="225"/>
      <c r="Q174" s="225"/>
      <c r="R174" s="225"/>
      <c r="S174" s="225"/>
      <c r="T174" s="226"/>
      <c r="AT174" s="227" t="s">
        <v>210</v>
      </c>
      <c r="AU174" s="227" t="s">
        <v>85</v>
      </c>
      <c r="AV174" s="14" t="s">
        <v>85</v>
      </c>
      <c r="AW174" s="14" t="s">
        <v>38</v>
      </c>
      <c r="AX174" s="14" t="s">
        <v>83</v>
      </c>
      <c r="AY174" s="227" t="s">
        <v>152</v>
      </c>
    </row>
    <row r="175" spans="1:65" s="2" customFormat="1" ht="16.5" customHeight="1">
      <c r="A175" s="38"/>
      <c r="B175" s="39"/>
      <c r="C175" s="239" t="s">
        <v>381</v>
      </c>
      <c r="D175" s="239" t="s">
        <v>224</v>
      </c>
      <c r="E175" s="240" t="s">
        <v>1543</v>
      </c>
      <c r="F175" s="241" t="s">
        <v>1544</v>
      </c>
      <c r="G175" s="242" t="s">
        <v>262</v>
      </c>
      <c r="H175" s="243">
        <v>2</v>
      </c>
      <c r="I175" s="244"/>
      <c r="J175" s="245">
        <f>ROUND(I175*H175,2)</f>
        <v>0</v>
      </c>
      <c r="K175" s="241" t="s">
        <v>31</v>
      </c>
      <c r="L175" s="246"/>
      <c r="M175" s="247" t="s">
        <v>31</v>
      </c>
      <c r="N175" s="248" t="s">
        <v>47</v>
      </c>
      <c r="O175" s="68"/>
      <c r="P175" s="184">
        <f>O175*H175</f>
        <v>0</v>
      </c>
      <c r="Q175" s="184">
        <v>6.0000000000000001E-3</v>
      </c>
      <c r="R175" s="184">
        <f>Q175*H175</f>
        <v>1.2E-2</v>
      </c>
      <c r="S175" s="184">
        <v>0</v>
      </c>
      <c r="T175" s="185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86" t="s">
        <v>1540</v>
      </c>
      <c r="AT175" s="186" t="s">
        <v>224</v>
      </c>
      <c r="AU175" s="186" t="s">
        <v>85</v>
      </c>
      <c r="AY175" s="20" t="s">
        <v>152</v>
      </c>
      <c r="BE175" s="187">
        <f>IF(N175="základní",J175,0)</f>
        <v>0</v>
      </c>
      <c r="BF175" s="187">
        <f>IF(N175="snížená",J175,0)</f>
        <v>0</v>
      </c>
      <c r="BG175" s="187">
        <f>IF(N175="zákl. přenesená",J175,0)</f>
        <v>0</v>
      </c>
      <c r="BH175" s="187">
        <f>IF(N175="sníž. přenesená",J175,0)</f>
        <v>0</v>
      </c>
      <c r="BI175" s="187">
        <f>IF(N175="nulová",J175,0)</f>
        <v>0</v>
      </c>
      <c r="BJ175" s="20" t="s">
        <v>83</v>
      </c>
      <c r="BK175" s="187">
        <f>ROUND(I175*H175,2)</f>
        <v>0</v>
      </c>
      <c r="BL175" s="20" t="s">
        <v>1540</v>
      </c>
      <c r="BM175" s="186" t="s">
        <v>1545</v>
      </c>
    </row>
    <row r="176" spans="1:65" s="2" customFormat="1" ht="16.5" customHeight="1">
      <c r="A176" s="38"/>
      <c r="B176" s="39"/>
      <c r="C176" s="175" t="s">
        <v>386</v>
      </c>
      <c r="D176" s="175" t="s">
        <v>153</v>
      </c>
      <c r="E176" s="176" t="s">
        <v>1546</v>
      </c>
      <c r="F176" s="177" t="s">
        <v>1547</v>
      </c>
      <c r="G176" s="178" t="s">
        <v>1548</v>
      </c>
      <c r="H176" s="179">
        <v>1</v>
      </c>
      <c r="I176" s="180"/>
      <c r="J176" s="181">
        <f>ROUND(I176*H176,2)</f>
        <v>0</v>
      </c>
      <c r="K176" s="177" t="s">
        <v>31</v>
      </c>
      <c r="L176" s="43"/>
      <c r="M176" s="182" t="s">
        <v>31</v>
      </c>
      <c r="N176" s="183" t="s">
        <v>47</v>
      </c>
      <c r="O176" s="68"/>
      <c r="P176" s="184">
        <f>O176*H176</f>
        <v>0</v>
      </c>
      <c r="Q176" s="184">
        <v>0</v>
      </c>
      <c r="R176" s="184">
        <f>Q176*H176</f>
        <v>0</v>
      </c>
      <c r="S176" s="184">
        <v>0</v>
      </c>
      <c r="T176" s="185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86" t="s">
        <v>157</v>
      </c>
      <c r="AT176" s="186" t="s">
        <v>153</v>
      </c>
      <c r="AU176" s="186" t="s">
        <v>85</v>
      </c>
      <c r="AY176" s="20" t="s">
        <v>152</v>
      </c>
      <c r="BE176" s="187">
        <f>IF(N176="základní",J176,0)</f>
        <v>0</v>
      </c>
      <c r="BF176" s="187">
        <f>IF(N176="snížená",J176,0)</f>
        <v>0</v>
      </c>
      <c r="BG176" s="187">
        <f>IF(N176="zákl. přenesená",J176,0)</f>
        <v>0</v>
      </c>
      <c r="BH176" s="187">
        <f>IF(N176="sníž. přenesená",J176,0)</f>
        <v>0</v>
      </c>
      <c r="BI176" s="187">
        <f>IF(N176="nulová",J176,0)</f>
        <v>0</v>
      </c>
      <c r="BJ176" s="20" t="s">
        <v>83</v>
      </c>
      <c r="BK176" s="187">
        <f>ROUND(I176*H176,2)</f>
        <v>0</v>
      </c>
      <c r="BL176" s="20" t="s">
        <v>157</v>
      </c>
      <c r="BM176" s="186" t="s">
        <v>1549</v>
      </c>
    </row>
    <row r="177" spans="1:65" s="11" customFormat="1" ht="22.8" customHeight="1">
      <c r="B177" s="161"/>
      <c r="C177" s="162"/>
      <c r="D177" s="163" t="s">
        <v>75</v>
      </c>
      <c r="E177" s="205" t="s">
        <v>1550</v>
      </c>
      <c r="F177" s="205" t="s">
        <v>1551</v>
      </c>
      <c r="G177" s="162"/>
      <c r="H177" s="162"/>
      <c r="I177" s="165"/>
      <c r="J177" s="206">
        <f>BK177</f>
        <v>0</v>
      </c>
      <c r="K177" s="162"/>
      <c r="L177" s="167"/>
      <c r="M177" s="168"/>
      <c r="N177" s="169"/>
      <c r="O177" s="169"/>
      <c r="P177" s="170">
        <f>SUM(P178:P179)</f>
        <v>0</v>
      </c>
      <c r="Q177" s="169"/>
      <c r="R177" s="170">
        <f>SUM(R178:R179)</f>
        <v>0</v>
      </c>
      <c r="S177" s="169"/>
      <c r="T177" s="171">
        <f>SUM(T178:T179)</f>
        <v>0</v>
      </c>
      <c r="AR177" s="172" t="s">
        <v>157</v>
      </c>
      <c r="AT177" s="173" t="s">
        <v>75</v>
      </c>
      <c r="AU177" s="173" t="s">
        <v>83</v>
      </c>
      <c r="AY177" s="172" t="s">
        <v>152</v>
      </c>
      <c r="BK177" s="174">
        <f>SUM(BK178:BK179)</f>
        <v>0</v>
      </c>
    </row>
    <row r="178" spans="1:65" s="2" customFormat="1" ht="21.75" customHeight="1">
      <c r="A178" s="38"/>
      <c r="B178" s="39"/>
      <c r="C178" s="175" t="s">
        <v>227</v>
      </c>
      <c r="D178" s="175" t="s">
        <v>153</v>
      </c>
      <c r="E178" s="176" t="s">
        <v>1552</v>
      </c>
      <c r="F178" s="177" t="s">
        <v>1553</v>
      </c>
      <c r="G178" s="178" t="s">
        <v>1166</v>
      </c>
      <c r="H178" s="179">
        <v>4.8959999999999999</v>
      </c>
      <c r="I178" s="180"/>
      <c r="J178" s="181">
        <f>ROUND(I178*H178,2)</f>
        <v>0</v>
      </c>
      <c r="K178" s="177" t="s">
        <v>31</v>
      </c>
      <c r="L178" s="43"/>
      <c r="M178" s="182" t="s">
        <v>31</v>
      </c>
      <c r="N178" s="183" t="s">
        <v>47</v>
      </c>
      <c r="O178" s="68"/>
      <c r="P178" s="184">
        <f>O178*H178</f>
        <v>0</v>
      </c>
      <c r="Q178" s="184">
        <v>0</v>
      </c>
      <c r="R178" s="184">
        <f>Q178*H178</f>
        <v>0</v>
      </c>
      <c r="S178" s="184">
        <v>0</v>
      </c>
      <c r="T178" s="185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86" t="s">
        <v>157</v>
      </c>
      <c r="AT178" s="186" t="s">
        <v>153</v>
      </c>
      <c r="AU178" s="186" t="s">
        <v>85</v>
      </c>
      <c r="AY178" s="20" t="s">
        <v>152</v>
      </c>
      <c r="BE178" s="187">
        <f>IF(N178="základní",J178,0)</f>
        <v>0</v>
      </c>
      <c r="BF178" s="187">
        <f>IF(N178="snížená",J178,0)</f>
        <v>0</v>
      </c>
      <c r="BG178" s="187">
        <f>IF(N178="zákl. přenesená",J178,0)</f>
        <v>0</v>
      </c>
      <c r="BH178" s="187">
        <f>IF(N178="sníž. přenesená",J178,0)</f>
        <v>0</v>
      </c>
      <c r="BI178" s="187">
        <f>IF(N178="nulová",J178,0)</f>
        <v>0</v>
      </c>
      <c r="BJ178" s="20" t="s">
        <v>83</v>
      </c>
      <c r="BK178" s="187">
        <f>ROUND(I178*H178,2)</f>
        <v>0</v>
      </c>
      <c r="BL178" s="20" t="s">
        <v>157</v>
      </c>
      <c r="BM178" s="186" t="s">
        <v>1554</v>
      </c>
    </row>
    <row r="179" spans="1:65" s="14" customFormat="1" ht="10.199999999999999">
      <c r="B179" s="217"/>
      <c r="C179" s="218"/>
      <c r="D179" s="188" t="s">
        <v>210</v>
      </c>
      <c r="E179" s="219" t="s">
        <v>31</v>
      </c>
      <c r="F179" s="220" t="s">
        <v>1555</v>
      </c>
      <c r="G179" s="218"/>
      <c r="H179" s="221">
        <v>4.8959999999999999</v>
      </c>
      <c r="I179" s="222"/>
      <c r="J179" s="218"/>
      <c r="K179" s="218"/>
      <c r="L179" s="223"/>
      <c r="M179" s="224"/>
      <c r="N179" s="225"/>
      <c r="O179" s="225"/>
      <c r="P179" s="225"/>
      <c r="Q179" s="225"/>
      <c r="R179" s="225"/>
      <c r="S179" s="225"/>
      <c r="T179" s="226"/>
      <c r="AT179" s="227" t="s">
        <v>210</v>
      </c>
      <c r="AU179" s="227" t="s">
        <v>85</v>
      </c>
      <c r="AV179" s="14" t="s">
        <v>85</v>
      </c>
      <c r="AW179" s="14" t="s">
        <v>38</v>
      </c>
      <c r="AX179" s="14" t="s">
        <v>83</v>
      </c>
      <c r="AY179" s="227" t="s">
        <v>152</v>
      </c>
    </row>
    <row r="180" spans="1:65" s="11" customFormat="1" ht="22.8" customHeight="1">
      <c r="B180" s="161"/>
      <c r="C180" s="162"/>
      <c r="D180" s="163" t="s">
        <v>75</v>
      </c>
      <c r="E180" s="205" t="s">
        <v>1128</v>
      </c>
      <c r="F180" s="205" t="s">
        <v>1129</v>
      </c>
      <c r="G180" s="162"/>
      <c r="H180" s="162"/>
      <c r="I180" s="165"/>
      <c r="J180" s="206">
        <f>BK180</f>
        <v>0</v>
      </c>
      <c r="K180" s="162"/>
      <c r="L180" s="167"/>
      <c r="M180" s="168"/>
      <c r="N180" s="169"/>
      <c r="O180" s="169"/>
      <c r="P180" s="170">
        <f>P181</f>
        <v>0</v>
      </c>
      <c r="Q180" s="169"/>
      <c r="R180" s="170">
        <f>R181</f>
        <v>0</v>
      </c>
      <c r="S180" s="169"/>
      <c r="T180" s="171">
        <f>T181</f>
        <v>0</v>
      </c>
      <c r="AR180" s="172" t="s">
        <v>157</v>
      </c>
      <c r="AT180" s="173" t="s">
        <v>75</v>
      </c>
      <c r="AU180" s="173" t="s">
        <v>83</v>
      </c>
      <c r="AY180" s="172" t="s">
        <v>152</v>
      </c>
      <c r="BK180" s="174">
        <f>BK181</f>
        <v>0</v>
      </c>
    </row>
    <row r="181" spans="1:65" s="2" customFormat="1" ht="21.75" customHeight="1">
      <c r="A181" s="38"/>
      <c r="B181" s="39"/>
      <c r="C181" s="175" t="s">
        <v>394</v>
      </c>
      <c r="D181" s="175" t="s">
        <v>153</v>
      </c>
      <c r="E181" s="176" t="s">
        <v>1556</v>
      </c>
      <c r="F181" s="177" t="s">
        <v>1557</v>
      </c>
      <c r="G181" s="178" t="s">
        <v>1166</v>
      </c>
      <c r="H181" s="179">
        <v>60.052999999999997</v>
      </c>
      <c r="I181" s="180"/>
      <c r="J181" s="181">
        <f>ROUND(I181*H181,2)</f>
        <v>0</v>
      </c>
      <c r="K181" s="177" t="s">
        <v>31</v>
      </c>
      <c r="L181" s="43"/>
      <c r="M181" s="182" t="s">
        <v>31</v>
      </c>
      <c r="N181" s="183" t="s">
        <v>47</v>
      </c>
      <c r="O181" s="68"/>
      <c r="P181" s="184">
        <f>O181*H181</f>
        <v>0</v>
      </c>
      <c r="Q181" s="184">
        <v>0</v>
      </c>
      <c r="R181" s="184">
        <f>Q181*H181</f>
        <v>0</v>
      </c>
      <c r="S181" s="184">
        <v>0</v>
      </c>
      <c r="T181" s="185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86" t="s">
        <v>157</v>
      </c>
      <c r="AT181" s="186" t="s">
        <v>153</v>
      </c>
      <c r="AU181" s="186" t="s">
        <v>85</v>
      </c>
      <c r="AY181" s="20" t="s">
        <v>152</v>
      </c>
      <c r="BE181" s="187">
        <f>IF(N181="základní",J181,0)</f>
        <v>0</v>
      </c>
      <c r="BF181" s="187">
        <f>IF(N181="snížená",J181,0)</f>
        <v>0</v>
      </c>
      <c r="BG181" s="187">
        <f>IF(N181="zákl. přenesená",J181,0)</f>
        <v>0</v>
      </c>
      <c r="BH181" s="187">
        <f>IF(N181="sníž. přenesená",J181,0)</f>
        <v>0</v>
      </c>
      <c r="BI181" s="187">
        <f>IF(N181="nulová",J181,0)</f>
        <v>0</v>
      </c>
      <c r="BJ181" s="20" t="s">
        <v>83</v>
      </c>
      <c r="BK181" s="187">
        <f>ROUND(I181*H181,2)</f>
        <v>0</v>
      </c>
      <c r="BL181" s="20" t="s">
        <v>157</v>
      </c>
      <c r="BM181" s="186" t="s">
        <v>1558</v>
      </c>
    </row>
    <row r="182" spans="1:65" s="11" customFormat="1" ht="25.95" customHeight="1">
      <c r="B182" s="161"/>
      <c r="C182" s="162"/>
      <c r="D182" s="163" t="s">
        <v>75</v>
      </c>
      <c r="E182" s="164" t="s">
        <v>201</v>
      </c>
      <c r="F182" s="164" t="s">
        <v>202</v>
      </c>
      <c r="G182" s="162"/>
      <c r="H182" s="162"/>
      <c r="I182" s="165"/>
      <c r="J182" s="166">
        <f>BK182</f>
        <v>0</v>
      </c>
      <c r="K182" s="162"/>
      <c r="L182" s="167"/>
      <c r="M182" s="168"/>
      <c r="N182" s="169"/>
      <c r="O182" s="169"/>
      <c r="P182" s="170">
        <f>P183</f>
        <v>0</v>
      </c>
      <c r="Q182" s="169"/>
      <c r="R182" s="170">
        <f>R183</f>
        <v>0.48377518000000003</v>
      </c>
      <c r="S182" s="169"/>
      <c r="T182" s="171">
        <f>T183</f>
        <v>0.260853</v>
      </c>
      <c r="AR182" s="172" t="s">
        <v>157</v>
      </c>
      <c r="AT182" s="173" t="s">
        <v>75</v>
      </c>
      <c r="AU182" s="173" t="s">
        <v>76</v>
      </c>
      <c r="AY182" s="172" t="s">
        <v>152</v>
      </c>
      <c r="BK182" s="174">
        <f>BK183</f>
        <v>0</v>
      </c>
    </row>
    <row r="183" spans="1:65" s="11" customFormat="1" ht="22.8" customHeight="1">
      <c r="B183" s="161"/>
      <c r="C183" s="162"/>
      <c r="D183" s="163" t="s">
        <v>75</v>
      </c>
      <c r="E183" s="205" t="s">
        <v>1559</v>
      </c>
      <c r="F183" s="205" t="s">
        <v>1560</v>
      </c>
      <c r="G183" s="162"/>
      <c r="H183" s="162"/>
      <c r="I183" s="165"/>
      <c r="J183" s="206">
        <f>BK183</f>
        <v>0</v>
      </c>
      <c r="K183" s="162"/>
      <c r="L183" s="167"/>
      <c r="M183" s="168"/>
      <c r="N183" s="169"/>
      <c r="O183" s="169"/>
      <c r="P183" s="170">
        <f>SUM(P184:P197)</f>
        <v>0</v>
      </c>
      <c r="Q183" s="169"/>
      <c r="R183" s="170">
        <f>SUM(R184:R197)</f>
        <v>0.48377518000000003</v>
      </c>
      <c r="S183" s="169"/>
      <c r="T183" s="171">
        <f>SUM(T184:T197)</f>
        <v>0.260853</v>
      </c>
      <c r="AR183" s="172" t="s">
        <v>157</v>
      </c>
      <c r="AT183" s="173" t="s">
        <v>75</v>
      </c>
      <c r="AU183" s="173" t="s">
        <v>83</v>
      </c>
      <c r="AY183" s="172" t="s">
        <v>152</v>
      </c>
      <c r="BK183" s="174">
        <f>SUM(BK184:BK197)</f>
        <v>0</v>
      </c>
    </row>
    <row r="184" spans="1:65" s="2" customFormat="1" ht="16.5" customHeight="1">
      <c r="A184" s="38"/>
      <c r="B184" s="39"/>
      <c r="C184" s="175" t="s">
        <v>400</v>
      </c>
      <c r="D184" s="175" t="s">
        <v>153</v>
      </c>
      <c r="E184" s="176" t="s">
        <v>1561</v>
      </c>
      <c r="F184" s="177" t="s">
        <v>1562</v>
      </c>
      <c r="G184" s="178" t="s">
        <v>262</v>
      </c>
      <c r="H184" s="179">
        <v>1</v>
      </c>
      <c r="I184" s="180"/>
      <c r="J184" s="181">
        <f>ROUND(I184*H184,2)</f>
        <v>0</v>
      </c>
      <c r="K184" s="177" t="s">
        <v>31</v>
      </c>
      <c r="L184" s="43"/>
      <c r="M184" s="182" t="s">
        <v>31</v>
      </c>
      <c r="N184" s="183" t="s">
        <v>47</v>
      </c>
      <c r="O184" s="68"/>
      <c r="P184" s="184">
        <f>O184*H184</f>
        <v>0</v>
      </c>
      <c r="Q184" s="184">
        <v>0</v>
      </c>
      <c r="R184" s="184">
        <f>Q184*H184</f>
        <v>0</v>
      </c>
      <c r="S184" s="184">
        <v>0</v>
      </c>
      <c r="T184" s="185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86" t="s">
        <v>157</v>
      </c>
      <c r="AT184" s="186" t="s">
        <v>153</v>
      </c>
      <c r="AU184" s="186" t="s">
        <v>85</v>
      </c>
      <c r="AY184" s="20" t="s">
        <v>152</v>
      </c>
      <c r="BE184" s="187">
        <f>IF(N184="základní",J184,0)</f>
        <v>0</v>
      </c>
      <c r="BF184" s="187">
        <f>IF(N184="snížená",J184,0)</f>
        <v>0</v>
      </c>
      <c r="BG184" s="187">
        <f>IF(N184="zákl. přenesená",J184,0)</f>
        <v>0</v>
      </c>
      <c r="BH184" s="187">
        <f>IF(N184="sníž. přenesená",J184,0)</f>
        <v>0</v>
      </c>
      <c r="BI184" s="187">
        <f>IF(N184="nulová",J184,0)</f>
        <v>0</v>
      </c>
      <c r="BJ184" s="20" t="s">
        <v>83</v>
      </c>
      <c r="BK184" s="187">
        <f>ROUND(I184*H184,2)</f>
        <v>0</v>
      </c>
      <c r="BL184" s="20" t="s">
        <v>157</v>
      </c>
      <c r="BM184" s="186" t="s">
        <v>1563</v>
      </c>
    </row>
    <row r="185" spans="1:65" s="2" customFormat="1" ht="21.75" customHeight="1">
      <c r="A185" s="38"/>
      <c r="B185" s="39"/>
      <c r="C185" s="239" t="s">
        <v>407</v>
      </c>
      <c r="D185" s="239" t="s">
        <v>224</v>
      </c>
      <c r="E185" s="240" t="s">
        <v>1564</v>
      </c>
      <c r="F185" s="241" t="s">
        <v>1565</v>
      </c>
      <c r="G185" s="242" t="s">
        <v>224</v>
      </c>
      <c r="H185" s="243">
        <v>3.5</v>
      </c>
      <c r="I185" s="244"/>
      <c r="J185" s="245">
        <f>ROUND(I185*H185,2)</f>
        <v>0</v>
      </c>
      <c r="K185" s="241" t="s">
        <v>31</v>
      </c>
      <c r="L185" s="246"/>
      <c r="M185" s="247" t="s">
        <v>31</v>
      </c>
      <c r="N185" s="248" t="s">
        <v>47</v>
      </c>
      <c r="O185" s="68"/>
      <c r="P185" s="184">
        <f>O185*H185</f>
        <v>0</v>
      </c>
      <c r="Q185" s="184">
        <v>5.3100000000000001E-2</v>
      </c>
      <c r="R185" s="184">
        <f>Q185*H185</f>
        <v>0.18585000000000002</v>
      </c>
      <c r="S185" s="184">
        <v>0</v>
      </c>
      <c r="T185" s="185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86" t="s">
        <v>189</v>
      </c>
      <c r="AT185" s="186" t="s">
        <v>224</v>
      </c>
      <c r="AU185" s="186" t="s">
        <v>85</v>
      </c>
      <c r="AY185" s="20" t="s">
        <v>152</v>
      </c>
      <c r="BE185" s="187">
        <f>IF(N185="základní",J185,0)</f>
        <v>0</v>
      </c>
      <c r="BF185" s="187">
        <f>IF(N185="snížená",J185,0)</f>
        <v>0</v>
      </c>
      <c r="BG185" s="187">
        <f>IF(N185="zákl. přenesená",J185,0)</f>
        <v>0</v>
      </c>
      <c r="BH185" s="187">
        <f>IF(N185="sníž. přenesená",J185,0)</f>
        <v>0</v>
      </c>
      <c r="BI185" s="187">
        <f>IF(N185="nulová",J185,0)</f>
        <v>0</v>
      </c>
      <c r="BJ185" s="20" t="s">
        <v>83</v>
      </c>
      <c r="BK185" s="187">
        <f>ROUND(I185*H185,2)</f>
        <v>0</v>
      </c>
      <c r="BL185" s="20" t="s">
        <v>157</v>
      </c>
      <c r="BM185" s="186" t="s">
        <v>1566</v>
      </c>
    </row>
    <row r="186" spans="1:65" s="13" customFormat="1" ht="10.199999999999999">
      <c r="B186" s="207"/>
      <c r="C186" s="208"/>
      <c r="D186" s="188" t="s">
        <v>210</v>
      </c>
      <c r="E186" s="209" t="s">
        <v>31</v>
      </c>
      <c r="F186" s="210" t="s">
        <v>1567</v>
      </c>
      <c r="G186" s="208"/>
      <c r="H186" s="209" t="s">
        <v>31</v>
      </c>
      <c r="I186" s="211"/>
      <c r="J186" s="208"/>
      <c r="K186" s="208"/>
      <c r="L186" s="212"/>
      <c r="M186" s="213"/>
      <c r="N186" s="214"/>
      <c r="O186" s="214"/>
      <c r="P186" s="214"/>
      <c r="Q186" s="214"/>
      <c r="R186" s="214"/>
      <c r="S186" s="214"/>
      <c r="T186" s="215"/>
      <c r="AT186" s="216" t="s">
        <v>210</v>
      </c>
      <c r="AU186" s="216" t="s">
        <v>85</v>
      </c>
      <c r="AV186" s="13" t="s">
        <v>83</v>
      </c>
      <c r="AW186" s="13" t="s">
        <v>38</v>
      </c>
      <c r="AX186" s="13" t="s">
        <v>76</v>
      </c>
      <c r="AY186" s="216" t="s">
        <v>152</v>
      </c>
    </row>
    <row r="187" spans="1:65" s="14" customFormat="1" ht="10.199999999999999">
      <c r="B187" s="217"/>
      <c r="C187" s="218"/>
      <c r="D187" s="188" t="s">
        <v>210</v>
      </c>
      <c r="E187" s="219" t="s">
        <v>31</v>
      </c>
      <c r="F187" s="220" t="s">
        <v>1568</v>
      </c>
      <c r="G187" s="218"/>
      <c r="H187" s="221">
        <v>3.5</v>
      </c>
      <c r="I187" s="222"/>
      <c r="J187" s="218"/>
      <c r="K187" s="218"/>
      <c r="L187" s="223"/>
      <c r="M187" s="224"/>
      <c r="N187" s="225"/>
      <c r="O187" s="225"/>
      <c r="P187" s="225"/>
      <c r="Q187" s="225"/>
      <c r="R187" s="225"/>
      <c r="S187" s="225"/>
      <c r="T187" s="226"/>
      <c r="AT187" s="227" t="s">
        <v>210</v>
      </c>
      <c r="AU187" s="227" t="s">
        <v>85</v>
      </c>
      <c r="AV187" s="14" t="s">
        <v>85</v>
      </c>
      <c r="AW187" s="14" t="s">
        <v>38</v>
      </c>
      <c r="AX187" s="14" t="s">
        <v>83</v>
      </c>
      <c r="AY187" s="227" t="s">
        <v>152</v>
      </c>
    </row>
    <row r="188" spans="1:65" s="2" customFormat="1" ht="16.5" customHeight="1">
      <c r="A188" s="38"/>
      <c r="B188" s="39"/>
      <c r="C188" s="175" t="s">
        <v>601</v>
      </c>
      <c r="D188" s="175" t="s">
        <v>153</v>
      </c>
      <c r="E188" s="176" t="s">
        <v>1569</v>
      </c>
      <c r="F188" s="177" t="s">
        <v>1570</v>
      </c>
      <c r="G188" s="178" t="s">
        <v>1571</v>
      </c>
      <c r="H188" s="179">
        <v>260.85300000000001</v>
      </c>
      <c r="I188" s="180"/>
      <c r="J188" s="181">
        <f>ROUND(I188*H188,2)</f>
        <v>0</v>
      </c>
      <c r="K188" s="177" t="s">
        <v>31</v>
      </c>
      <c r="L188" s="43"/>
      <c r="M188" s="182" t="s">
        <v>31</v>
      </c>
      <c r="N188" s="183" t="s">
        <v>47</v>
      </c>
      <c r="O188" s="68"/>
      <c r="P188" s="184">
        <f>O188*H188</f>
        <v>0</v>
      </c>
      <c r="Q188" s="184">
        <v>6.0000000000000002E-5</v>
      </c>
      <c r="R188" s="184">
        <f>Q188*H188</f>
        <v>1.5651180000000001E-2</v>
      </c>
      <c r="S188" s="184">
        <v>0</v>
      </c>
      <c r="T188" s="185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86" t="s">
        <v>157</v>
      </c>
      <c r="AT188" s="186" t="s">
        <v>153</v>
      </c>
      <c r="AU188" s="186" t="s">
        <v>85</v>
      </c>
      <c r="AY188" s="20" t="s">
        <v>152</v>
      </c>
      <c r="BE188" s="187">
        <f>IF(N188="základní",J188,0)</f>
        <v>0</v>
      </c>
      <c r="BF188" s="187">
        <f>IF(N188="snížená",J188,0)</f>
        <v>0</v>
      </c>
      <c r="BG188" s="187">
        <f>IF(N188="zákl. přenesená",J188,0)</f>
        <v>0</v>
      </c>
      <c r="BH188" s="187">
        <f>IF(N188="sníž. přenesená",J188,0)</f>
        <v>0</v>
      </c>
      <c r="BI188" s="187">
        <f>IF(N188="nulová",J188,0)</f>
        <v>0</v>
      </c>
      <c r="BJ188" s="20" t="s">
        <v>83</v>
      </c>
      <c r="BK188" s="187">
        <f>ROUND(I188*H188,2)</f>
        <v>0</v>
      </c>
      <c r="BL188" s="20" t="s">
        <v>157</v>
      </c>
      <c r="BM188" s="186" t="s">
        <v>1572</v>
      </c>
    </row>
    <row r="189" spans="1:65" s="14" customFormat="1" ht="10.199999999999999">
      <c r="B189" s="217"/>
      <c r="C189" s="218"/>
      <c r="D189" s="188" t="s">
        <v>210</v>
      </c>
      <c r="E189" s="219" t="s">
        <v>31</v>
      </c>
      <c r="F189" s="220" t="s">
        <v>1573</v>
      </c>
      <c r="G189" s="218"/>
      <c r="H189" s="221">
        <v>139.75</v>
      </c>
      <c r="I189" s="222"/>
      <c r="J189" s="218"/>
      <c r="K189" s="218"/>
      <c r="L189" s="223"/>
      <c r="M189" s="224"/>
      <c r="N189" s="225"/>
      <c r="O189" s="225"/>
      <c r="P189" s="225"/>
      <c r="Q189" s="225"/>
      <c r="R189" s="225"/>
      <c r="S189" s="225"/>
      <c r="T189" s="226"/>
      <c r="AT189" s="227" t="s">
        <v>210</v>
      </c>
      <c r="AU189" s="227" t="s">
        <v>85</v>
      </c>
      <c r="AV189" s="14" t="s">
        <v>85</v>
      </c>
      <c r="AW189" s="14" t="s">
        <v>38</v>
      </c>
      <c r="AX189" s="14" t="s">
        <v>76</v>
      </c>
      <c r="AY189" s="227" t="s">
        <v>152</v>
      </c>
    </row>
    <row r="190" spans="1:65" s="14" customFormat="1" ht="10.199999999999999">
      <c r="B190" s="217"/>
      <c r="C190" s="218"/>
      <c r="D190" s="188" t="s">
        <v>210</v>
      </c>
      <c r="E190" s="219" t="s">
        <v>31</v>
      </c>
      <c r="F190" s="220" t="s">
        <v>1574</v>
      </c>
      <c r="G190" s="218"/>
      <c r="H190" s="221">
        <v>121.10299999999999</v>
      </c>
      <c r="I190" s="222"/>
      <c r="J190" s="218"/>
      <c r="K190" s="218"/>
      <c r="L190" s="223"/>
      <c r="M190" s="224"/>
      <c r="N190" s="225"/>
      <c r="O190" s="225"/>
      <c r="P190" s="225"/>
      <c r="Q190" s="225"/>
      <c r="R190" s="225"/>
      <c r="S190" s="225"/>
      <c r="T190" s="226"/>
      <c r="AT190" s="227" t="s">
        <v>210</v>
      </c>
      <c r="AU190" s="227" t="s">
        <v>85</v>
      </c>
      <c r="AV190" s="14" t="s">
        <v>85</v>
      </c>
      <c r="AW190" s="14" t="s">
        <v>38</v>
      </c>
      <c r="AX190" s="14" t="s">
        <v>76</v>
      </c>
      <c r="AY190" s="227" t="s">
        <v>152</v>
      </c>
    </row>
    <row r="191" spans="1:65" s="15" customFormat="1" ht="10.199999999999999">
      <c r="B191" s="228"/>
      <c r="C191" s="229"/>
      <c r="D191" s="188" t="s">
        <v>210</v>
      </c>
      <c r="E191" s="230" t="s">
        <v>31</v>
      </c>
      <c r="F191" s="231" t="s">
        <v>223</v>
      </c>
      <c r="G191" s="229"/>
      <c r="H191" s="232">
        <v>260.85300000000001</v>
      </c>
      <c r="I191" s="233"/>
      <c r="J191" s="229"/>
      <c r="K191" s="229"/>
      <c r="L191" s="234"/>
      <c r="M191" s="235"/>
      <c r="N191" s="236"/>
      <c r="O191" s="236"/>
      <c r="P191" s="236"/>
      <c r="Q191" s="236"/>
      <c r="R191" s="236"/>
      <c r="S191" s="236"/>
      <c r="T191" s="237"/>
      <c r="AT191" s="238" t="s">
        <v>210</v>
      </c>
      <c r="AU191" s="238" t="s">
        <v>85</v>
      </c>
      <c r="AV191" s="15" t="s">
        <v>157</v>
      </c>
      <c r="AW191" s="15" t="s">
        <v>38</v>
      </c>
      <c r="AX191" s="15" t="s">
        <v>83</v>
      </c>
      <c r="AY191" s="238" t="s">
        <v>152</v>
      </c>
    </row>
    <row r="192" spans="1:65" s="2" customFormat="1" ht="16.5" customHeight="1">
      <c r="A192" s="38"/>
      <c r="B192" s="39"/>
      <c r="C192" s="239" t="s">
        <v>605</v>
      </c>
      <c r="D192" s="239" t="s">
        <v>224</v>
      </c>
      <c r="E192" s="240" t="s">
        <v>1575</v>
      </c>
      <c r="F192" s="241" t="s">
        <v>1576</v>
      </c>
      <c r="G192" s="242" t="s">
        <v>224</v>
      </c>
      <c r="H192" s="243">
        <v>5.59</v>
      </c>
      <c r="I192" s="244"/>
      <c r="J192" s="245">
        <f>ROUND(I192*H192,2)</f>
        <v>0</v>
      </c>
      <c r="K192" s="241" t="s">
        <v>31</v>
      </c>
      <c r="L192" s="246"/>
      <c r="M192" s="247" t="s">
        <v>31</v>
      </c>
      <c r="N192" s="248" t="s">
        <v>47</v>
      </c>
      <c r="O192" s="68"/>
      <c r="P192" s="184">
        <f>O192*H192</f>
        <v>0</v>
      </c>
      <c r="Q192" s="184">
        <v>2.86E-2</v>
      </c>
      <c r="R192" s="184">
        <f>Q192*H192</f>
        <v>0.15987399999999999</v>
      </c>
      <c r="S192" s="184">
        <v>0</v>
      </c>
      <c r="T192" s="185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86" t="s">
        <v>189</v>
      </c>
      <c r="AT192" s="186" t="s">
        <v>224</v>
      </c>
      <c r="AU192" s="186" t="s">
        <v>85</v>
      </c>
      <c r="AY192" s="20" t="s">
        <v>152</v>
      </c>
      <c r="BE192" s="187">
        <f>IF(N192="základní",J192,0)</f>
        <v>0</v>
      </c>
      <c r="BF192" s="187">
        <f>IF(N192="snížená",J192,0)</f>
        <v>0</v>
      </c>
      <c r="BG192" s="187">
        <f>IF(N192="zákl. přenesená",J192,0)</f>
        <v>0</v>
      </c>
      <c r="BH192" s="187">
        <f>IF(N192="sníž. přenesená",J192,0)</f>
        <v>0</v>
      </c>
      <c r="BI192" s="187">
        <f>IF(N192="nulová",J192,0)</f>
        <v>0</v>
      </c>
      <c r="BJ192" s="20" t="s">
        <v>83</v>
      </c>
      <c r="BK192" s="187">
        <f>ROUND(I192*H192,2)</f>
        <v>0</v>
      </c>
      <c r="BL192" s="20" t="s">
        <v>157</v>
      </c>
      <c r="BM192" s="186" t="s">
        <v>1577</v>
      </c>
    </row>
    <row r="193" spans="1:65" s="14" customFormat="1" ht="10.199999999999999">
      <c r="B193" s="217"/>
      <c r="C193" s="218"/>
      <c r="D193" s="188" t="s">
        <v>210</v>
      </c>
      <c r="E193" s="219" t="s">
        <v>31</v>
      </c>
      <c r="F193" s="220" t="s">
        <v>1578</v>
      </c>
      <c r="G193" s="218"/>
      <c r="H193" s="221">
        <v>5.59</v>
      </c>
      <c r="I193" s="222"/>
      <c r="J193" s="218"/>
      <c r="K193" s="218"/>
      <c r="L193" s="223"/>
      <c r="M193" s="224"/>
      <c r="N193" s="225"/>
      <c r="O193" s="225"/>
      <c r="P193" s="225"/>
      <c r="Q193" s="225"/>
      <c r="R193" s="225"/>
      <c r="S193" s="225"/>
      <c r="T193" s="226"/>
      <c r="AT193" s="227" t="s">
        <v>210</v>
      </c>
      <c r="AU193" s="227" t="s">
        <v>85</v>
      </c>
      <c r="AV193" s="14" t="s">
        <v>85</v>
      </c>
      <c r="AW193" s="14" t="s">
        <v>38</v>
      </c>
      <c r="AX193" s="14" t="s">
        <v>83</v>
      </c>
      <c r="AY193" s="227" t="s">
        <v>152</v>
      </c>
    </row>
    <row r="194" spans="1:65" s="2" customFormat="1" ht="16.5" customHeight="1">
      <c r="A194" s="38"/>
      <c r="B194" s="39"/>
      <c r="C194" s="239" t="s">
        <v>611</v>
      </c>
      <c r="D194" s="239" t="s">
        <v>224</v>
      </c>
      <c r="E194" s="240" t="s">
        <v>1579</v>
      </c>
      <c r="F194" s="241" t="s">
        <v>1580</v>
      </c>
      <c r="G194" s="242" t="s">
        <v>224</v>
      </c>
      <c r="H194" s="243">
        <v>24</v>
      </c>
      <c r="I194" s="244"/>
      <c r="J194" s="245">
        <f>ROUND(I194*H194,2)</f>
        <v>0</v>
      </c>
      <c r="K194" s="241" t="s">
        <v>31</v>
      </c>
      <c r="L194" s="246"/>
      <c r="M194" s="247" t="s">
        <v>31</v>
      </c>
      <c r="N194" s="248" t="s">
        <v>47</v>
      </c>
      <c r="O194" s="68"/>
      <c r="P194" s="184">
        <f>O194*H194</f>
        <v>0</v>
      </c>
      <c r="Q194" s="184">
        <v>5.1000000000000004E-3</v>
      </c>
      <c r="R194" s="184">
        <f>Q194*H194</f>
        <v>0.12240000000000001</v>
      </c>
      <c r="S194" s="184">
        <v>0</v>
      </c>
      <c r="T194" s="185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186" t="s">
        <v>189</v>
      </c>
      <c r="AT194" s="186" t="s">
        <v>224</v>
      </c>
      <c r="AU194" s="186" t="s">
        <v>85</v>
      </c>
      <c r="AY194" s="20" t="s">
        <v>152</v>
      </c>
      <c r="BE194" s="187">
        <f>IF(N194="základní",J194,0)</f>
        <v>0</v>
      </c>
      <c r="BF194" s="187">
        <f>IF(N194="snížená",J194,0)</f>
        <v>0</v>
      </c>
      <c r="BG194" s="187">
        <f>IF(N194="zákl. přenesená",J194,0)</f>
        <v>0</v>
      </c>
      <c r="BH194" s="187">
        <f>IF(N194="sníž. přenesená",J194,0)</f>
        <v>0</v>
      </c>
      <c r="BI194" s="187">
        <f>IF(N194="nulová",J194,0)</f>
        <v>0</v>
      </c>
      <c r="BJ194" s="20" t="s">
        <v>83</v>
      </c>
      <c r="BK194" s="187">
        <f>ROUND(I194*H194,2)</f>
        <v>0</v>
      </c>
      <c r="BL194" s="20" t="s">
        <v>157</v>
      </c>
      <c r="BM194" s="186" t="s">
        <v>1581</v>
      </c>
    </row>
    <row r="195" spans="1:65" s="14" customFormat="1" ht="10.199999999999999">
      <c r="B195" s="217"/>
      <c r="C195" s="218"/>
      <c r="D195" s="188" t="s">
        <v>210</v>
      </c>
      <c r="E195" s="219" t="s">
        <v>31</v>
      </c>
      <c r="F195" s="220" t="s">
        <v>1582</v>
      </c>
      <c r="G195" s="218"/>
      <c r="H195" s="221">
        <v>24</v>
      </c>
      <c r="I195" s="222"/>
      <c r="J195" s="218"/>
      <c r="K195" s="218"/>
      <c r="L195" s="223"/>
      <c r="M195" s="224"/>
      <c r="N195" s="225"/>
      <c r="O195" s="225"/>
      <c r="P195" s="225"/>
      <c r="Q195" s="225"/>
      <c r="R195" s="225"/>
      <c r="S195" s="225"/>
      <c r="T195" s="226"/>
      <c r="AT195" s="227" t="s">
        <v>210</v>
      </c>
      <c r="AU195" s="227" t="s">
        <v>85</v>
      </c>
      <c r="AV195" s="14" t="s">
        <v>85</v>
      </c>
      <c r="AW195" s="14" t="s">
        <v>38</v>
      </c>
      <c r="AX195" s="14" t="s">
        <v>83</v>
      </c>
      <c r="AY195" s="227" t="s">
        <v>152</v>
      </c>
    </row>
    <row r="196" spans="1:65" s="2" customFormat="1" ht="16.5" customHeight="1">
      <c r="A196" s="38"/>
      <c r="B196" s="39"/>
      <c r="C196" s="175" t="s">
        <v>618</v>
      </c>
      <c r="D196" s="175" t="s">
        <v>153</v>
      </c>
      <c r="E196" s="176" t="s">
        <v>1583</v>
      </c>
      <c r="F196" s="177" t="s">
        <v>1584</v>
      </c>
      <c r="G196" s="178" t="s">
        <v>1571</v>
      </c>
      <c r="H196" s="179">
        <v>260.85300000000001</v>
      </c>
      <c r="I196" s="180"/>
      <c r="J196" s="181">
        <f>ROUND(I196*H196,2)</f>
        <v>0</v>
      </c>
      <c r="K196" s="177" t="s">
        <v>31</v>
      </c>
      <c r="L196" s="43"/>
      <c r="M196" s="182" t="s">
        <v>31</v>
      </c>
      <c r="N196" s="183" t="s">
        <v>47</v>
      </c>
      <c r="O196" s="68"/>
      <c r="P196" s="184">
        <f>O196*H196</f>
        <v>0</v>
      </c>
      <c r="Q196" s="184">
        <v>0</v>
      </c>
      <c r="R196" s="184">
        <f>Q196*H196</f>
        <v>0</v>
      </c>
      <c r="S196" s="184">
        <v>1E-3</v>
      </c>
      <c r="T196" s="185">
        <f>S196*H196</f>
        <v>0.260853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186" t="s">
        <v>157</v>
      </c>
      <c r="AT196" s="186" t="s">
        <v>153</v>
      </c>
      <c r="AU196" s="186" t="s">
        <v>85</v>
      </c>
      <c r="AY196" s="20" t="s">
        <v>152</v>
      </c>
      <c r="BE196" s="187">
        <f>IF(N196="základní",J196,0)</f>
        <v>0</v>
      </c>
      <c r="BF196" s="187">
        <f>IF(N196="snížená",J196,0)</f>
        <v>0</v>
      </c>
      <c r="BG196" s="187">
        <f>IF(N196="zákl. přenesená",J196,0)</f>
        <v>0</v>
      </c>
      <c r="BH196" s="187">
        <f>IF(N196="sníž. přenesená",J196,0)</f>
        <v>0</v>
      </c>
      <c r="BI196" s="187">
        <f>IF(N196="nulová",J196,0)</f>
        <v>0</v>
      </c>
      <c r="BJ196" s="20" t="s">
        <v>83</v>
      </c>
      <c r="BK196" s="187">
        <f>ROUND(I196*H196,2)</f>
        <v>0</v>
      </c>
      <c r="BL196" s="20" t="s">
        <v>157</v>
      </c>
      <c r="BM196" s="186" t="s">
        <v>1585</v>
      </c>
    </row>
    <row r="197" spans="1:65" s="2" customFormat="1" ht="24.15" customHeight="1">
      <c r="A197" s="38"/>
      <c r="B197" s="39"/>
      <c r="C197" s="175" t="s">
        <v>624</v>
      </c>
      <c r="D197" s="175" t="s">
        <v>153</v>
      </c>
      <c r="E197" s="176" t="s">
        <v>1586</v>
      </c>
      <c r="F197" s="177" t="s">
        <v>1587</v>
      </c>
      <c r="G197" s="178" t="s">
        <v>1166</v>
      </c>
      <c r="H197" s="179">
        <v>0.29799999999999999</v>
      </c>
      <c r="I197" s="180"/>
      <c r="J197" s="181">
        <f>ROUND(I197*H197,2)</f>
        <v>0</v>
      </c>
      <c r="K197" s="177" t="s">
        <v>31</v>
      </c>
      <c r="L197" s="43"/>
      <c r="M197" s="182" t="s">
        <v>31</v>
      </c>
      <c r="N197" s="183" t="s">
        <v>47</v>
      </c>
      <c r="O197" s="68"/>
      <c r="P197" s="184">
        <f>O197*H197</f>
        <v>0</v>
      </c>
      <c r="Q197" s="184">
        <v>0</v>
      </c>
      <c r="R197" s="184">
        <f>Q197*H197</f>
        <v>0</v>
      </c>
      <c r="S197" s="184">
        <v>0</v>
      </c>
      <c r="T197" s="185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186" t="s">
        <v>157</v>
      </c>
      <c r="AT197" s="186" t="s">
        <v>153</v>
      </c>
      <c r="AU197" s="186" t="s">
        <v>85</v>
      </c>
      <c r="AY197" s="20" t="s">
        <v>152</v>
      </c>
      <c r="BE197" s="187">
        <f>IF(N197="základní",J197,0)</f>
        <v>0</v>
      </c>
      <c r="BF197" s="187">
        <f>IF(N197="snížená",J197,0)</f>
        <v>0</v>
      </c>
      <c r="BG197" s="187">
        <f>IF(N197="zákl. přenesená",J197,0)</f>
        <v>0</v>
      </c>
      <c r="BH197" s="187">
        <f>IF(N197="sníž. přenesená",J197,0)</f>
        <v>0</v>
      </c>
      <c r="BI197" s="187">
        <f>IF(N197="nulová",J197,0)</f>
        <v>0</v>
      </c>
      <c r="BJ197" s="20" t="s">
        <v>83</v>
      </c>
      <c r="BK197" s="187">
        <f>ROUND(I197*H197,2)</f>
        <v>0</v>
      </c>
      <c r="BL197" s="20" t="s">
        <v>157</v>
      </c>
      <c r="BM197" s="186" t="s">
        <v>1588</v>
      </c>
    </row>
    <row r="198" spans="1:65" s="11" customFormat="1" ht="25.95" customHeight="1">
      <c r="B198" s="161"/>
      <c r="C198" s="162"/>
      <c r="D198" s="163" t="s">
        <v>75</v>
      </c>
      <c r="E198" s="164" t="s">
        <v>224</v>
      </c>
      <c r="F198" s="164" t="s">
        <v>404</v>
      </c>
      <c r="G198" s="162"/>
      <c r="H198" s="162"/>
      <c r="I198" s="165"/>
      <c r="J198" s="166">
        <f>BK198</f>
        <v>0</v>
      </c>
      <c r="K198" s="162"/>
      <c r="L198" s="167"/>
      <c r="M198" s="168"/>
      <c r="N198" s="169"/>
      <c r="O198" s="169"/>
      <c r="P198" s="170">
        <f>P199</f>
        <v>0</v>
      </c>
      <c r="Q198" s="169"/>
      <c r="R198" s="170">
        <f>R199</f>
        <v>1.0469020000000001E-2</v>
      </c>
      <c r="S198" s="169"/>
      <c r="T198" s="171">
        <f>T199</f>
        <v>0</v>
      </c>
      <c r="AR198" s="172" t="s">
        <v>157</v>
      </c>
      <c r="AT198" s="173" t="s">
        <v>75</v>
      </c>
      <c r="AU198" s="173" t="s">
        <v>76</v>
      </c>
      <c r="AY198" s="172" t="s">
        <v>152</v>
      </c>
      <c r="BK198" s="174">
        <f>BK199</f>
        <v>0</v>
      </c>
    </row>
    <row r="199" spans="1:65" s="11" customFormat="1" ht="22.8" customHeight="1">
      <c r="B199" s="161"/>
      <c r="C199" s="162"/>
      <c r="D199" s="163" t="s">
        <v>75</v>
      </c>
      <c r="E199" s="205" t="s">
        <v>596</v>
      </c>
      <c r="F199" s="205" t="s">
        <v>597</v>
      </c>
      <c r="G199" s="162"/>
      <c r="H199" s="162"/>
      <c r="I199" s="165"/>
      <c r="J199" s="206">
        <f>BK199</f>
        <v>0</v>
      </c>
      <c r="K199" s="162"/>
      <c r="L199" s="167"/>
      <c r="M199" s="168"/>
      <c r="N199" s="169"/>
      <c r="O199" s="169"/>
      <c r="P199" s="170">
        <f>SUM(P200:P204)</f>
        <v>0</v>
      </c>
      <c r="Q199" s="169"/>
      <c r="R199" s="170">
        <f>SUM(R200:R204)</f>
        <v>1.0469020000000001E-2</v>
      </c>
      <c r="S199" s="169"/>
      <c r="T199" s="171">
        <f>SUM(T200:T204)</f>
        <v>0</v>
      </c>
      <c r="AR199" s="172" t="s">
        <v>157</v>
      </c>
      <c r="AT199" s="173" t="s">
        <v>75</v>
      </c>
      <c r="AU199" s="173" t="s">
        <v>83</v>
      </c>
      <c r="AY199" s="172" t="s">
        <v>152</v>
      </c>
      <c r="BK199" s="174">
        <f>SUM(BK200:BK204)</f>
        <v>0</v>
      </c>
    </row>
    <row r="200" spans="1:65" s="2" customFormat="1" ht="24.15" customHeight="1">
      <c r="A200" s="38"/>
      <c r="B200" s="39"/>
      <c r="C200" s="175" t="s">
        <v>634</v>
      </c>
      <c r="D200" s="175" t="s">
        <v>153</v>
      </c>
      <c r="E200" s="176" t="s">
        <v>606</v>
      </c>
      <c r="F200" s="177" t="s">
        <v>607</v>
      </c>
      <c r="G200" s="178" t="s">
        <v>224</v>
      </c>
      <c r="H200" s="179">
        <v>4.9390000000000001</v>
      </c>
      <c r="I200" s="180"/>
      <c r="J200" s="181">
        <f>ROUND(I200*H200,2)</f>
        <v>0</v>
      </c>
      <c r="K200" s="177" t="s">
        <v>31</v>
      </c>
      <c r="L200" s="43"/>
      <c r="M200" s="182" t="s">
        <v>31</v>
      </c>
      <c r="N200" s="183" t="s">
        <v>47</v>
      </c>
      <c r="O200" s="68"/>
      <c r="P200" s="184">
        <f>O200*H200</f>
        <v>0</v>
      </c>
      <c r="Q200" s="184">
        <v>0</v>
      </c>
      <c r="R200" s="184">
        <f>Q200*H200</f>
        <v>0</v>
      </c>
      <c r="S200" s="184">
        <v>0</v>
      </c>
      <c r="T200" s="185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186" t="s">
        <v>157</v>
      </c>
      <c r="AT200" s="186" t="s">
        <v>153</v>
      </c>
      <c r="AU200" s="186" t="s">
        <v>85</v>
      </c>
      <c r="AY200" s="20" t="s">
        <v>152</v>
      </c>
      <c r="BE200" s="187">
        <f>IF(N200="základní",J200,0)</f>
        <v>0</v>
      </c>
      <c r="BF200" s="187">
        <f>IF(N200="snížená",J200,0)</f>
        <v>0</v>
      </c>
      <c r="BG200" s="187">
        <f>IF(N200="zákl. přenesená",J200,0)</f>
        <v>0</v>
      </c>
      <c r="BH200" s="187">
        <f>IF(N200="sníž. přenesená",J200,0)</f>
        <v>0</v>
      </c>
      <c r="BI200" s="187">
        <f>IF(N200="nulová",J200,0)</f>
        <v>0</v>
      </c>
      <c r="BJ200" s="20" t="s">
        <v>83</v>
      </c>
      <c r="BK200" s="187">
        <f>ROUND(I200*H200,2)</f>
        <v>0</v>
      </c>
      <c r="BL200" s="20" t="s">
        <v>157</v>
      </c>
      <c r="BM200" s="186" t="s">
        <v>1589</v>
      </c>
    </row>
    <row r="201" spans="1:65" s="14" customFormat="1" ht="10.199999999999999">
      <c r="B201" s="217"/>
      <c r="C201" s="218"/>
      <c r="D201" s="188" t="s">
        <v>210</v>
      </c>
      <c r="E201" s="219" t="s">
        <v>31</v>
      </c>
      <c r="F201" s="220" t="s">
        <v>1590</v>
      </c>
      <c r="G201" s="218"/>
      <c r="H201" s="221">
        <v>4.9390000000000001</v>
      </c>
      <c r="I201" s="222"/>
      <c r="J201" s="218"/>
      <c r="K201" s="218"/>
      <c r="L201" s="223"/>
      <c r="M201" s="224"/>
      <c r="N201" s="225"/>
      <c r="O201" s="225"/>
      <c r="P201" s="225"/>
      <c r="Q201" s="225"/>
      <c r="R201" s="225"/>
      <c r="S201" s="225"/>
      <c r="T201" s="226"/>
      <c r="AT201" s="227" t="s">
        <v>210</v>
      </c>
      <c r="AU201" s="227" t="s">
        <v>85</v>
      </c>
      <c r="AV201" s="14" t="s">
        <v>85</v>
      </c>
      <c r="AW201" s="14" t="s">
        <v>38</v>
      </c>
      <c r="AX201" s="14" t="s">
        <v>83</v>
      </c>
      <c r="AY201" s="227" t="s">
        <v>152</v>
      </c>
    </row>
    <row r="202" spans="1:65" s="2" customFormat="1" ht="16.5" customHeight="1">
      <c r="A202" s="38"/>
      <c r="B202" s="39"/>
      <c r="C202" s="239" t="s">
        <v>638</v>
      </c>
      <c r="D202" s="239" t="s">
        <v>224</v>
      </c>
      <c r="E202" s="240" t="s">
        <v>1591</v>
      </c>
      <c r="F202" s="241" t="s">
        <v>1592</v>
      </c>
      <c r="G202" s="242" t="s">
        <v>224</v>
      </c>
      <c r="H202" s="243">
        <v>4.9390000000000001</v>
      </c>
      <c r="I202" s="244"/>
      <c r="J202" s="245">
        <f>ROUND(I202*H202,2)</f>
        <v>0</v>
      </c>
      <c r="K202" s="241" t="s">
        <v>31</v>
      </c>
      <c r="L202" s="246"/>
      <c r="M202" s="247" t="s">
        <v>31</v>
      </c>
      <c r="N202" s="248" t="s">
        <v>47</v>
      </c>
      <c r="O202" s="68"/>
      <c r="P202" s="184">
        <f>O202*H202</f>
        <v>0</v>
      </c>
      <c r="Q202" s="184">
        <v>1.8000000000000001E-4</v>
      </c>
      <c r="R202" s="184">
        <f>Q202*H202</f>
        <v>8.8902000000000002E-4</v>
      </c>
      <c r="S202" s="184">
        <v>0</v>
      </c>
      <c r="T202" s="185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186" t="s">
        <v>189</v>
      </c>
      <c r="AT202" s="186" t="s">
        <v>224</v>
      </c>
      <c r="AU202" s="186" t="s">
        <v>85</v>
      </c>
      <c r="AY202" s="20" t="s">
        <v>152</v>
      </c>
      <c r="BE202" s="187">
        <f>IF(N202="základní",J202,0)</f>
        <v>0</v>
      </c>
      <c r="BF202" s="187">
        <f>IF(N202="snížená",J202,0)</f>
        <v>0</v>
      </c>
      <c r="BG202" s="187">
        <f>IF(N202="zákl. přenesená",J202,0)</f>
        <v>0</v>
      </c>
      <c r="BH202" s="187">
        <f>IF(N202="sníž. přenesená",J202,0)</f>
        <v>0</v>
      </c>
      <c r="BI202" s="187">
        <f>IF(N202="nulová",J202,0)</f>
        <v>0</v>
      </c>
      <c r="BJ202" s="20" t="s">
        <v>83</v>
      </c>
      <c r="BK202" s="187">
        <f>ROUND(I202*H202,2)</f>
        <v>0</v>
      </c>
      <c r="BL202" s="20" t="s">
        <v>157</v>
      </c>
      <c r="BM202" s="186" t="s">
        <v>1593</v>
      </c>
    </row>
    <row r="203" spans="1:65" s="2" customFormat="1" ht="24.15" customHeight="1">
      <c r="A203" s="38"/>
      <c r="B203" s="39"/>
      <c r="C203" s="175" t="s">
        <v>642</v>
      </c>
      <c r="D203" s="175" t="s">
        <v>153</v>
      </c>
      <c r="E203" s="176" t="s">
        <v>1594</v>
      </c>
      <c r="F203" s="177" t="s">
        <v>1595</v>
      </c>
      <c r="G203" s="178" t="s">
        <v>1009</v>
      </c>
      <c r="H203" s="179">
        <v>1</v>
      </c>
      <c r="I203" s="180"/>
      <c r="J203" s="181">
        <f>ROUND(I203*H203,2)</f>
        <v>0</v>
      </c>
      <c r="K203" s="177" t="s">
        <v>31</v>
      </c>
      <c r="L203" s="43"/>
      <c r="M203" s="182" t="s">
        <v>31</v>
      </c>
      <c r="N203" s="183" t="s">
        <v>47</v>
      </c>
      <c r="O203" s="68"/>
      <c r="P203" s="184">
        <f>O203*H203</f>
        <v>0</v>
      </c>
      <c r="Q203" s="184">
        <v>0</v>
      </c>
      <c r="R203" s="184">
        <f>Q203*H203</f>
        <v>0</v>
      </c>
      <c r="S203" s="184">
        <v>0</v>
      </c>
      <c r="T203" s="185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186" t="s">
        <v>157</v>
      </c>
      <c r="AT203" s="186" t="s">
        <v>153</v>
      </c>
      <c r="AU203" s="186" t="s">
        <v>85</v>
      </c>
      <c r="AY203" s="20" t="s">
        <v>152</v>
      </c>
      <c r="BE203" s="187">
        <f>IF(N203="základní",J203,0)</f>
        <v>0</v>
      </c>
      <c r="BF203" s="187">
        <f>IF(N203="snížená",J203,0)</f>
        <v>0</v>
      </c>
      <c r="BG203" s="187">
        <f>IF(N203="zákl. přenesená",J203,0)</f>
        <v>0</v>
      </c>
      <c r="BH203" s="187">
        <f>IF(N203="sníž. přenesená",J203,0)</f>
        <v>0</v>
      </c>
      <c r="BI203" s="187">
        <f>IF(N203="nulová",J203,0)</f>
        <v>0</v>
      </c>
      <c r="BJ203" s="20" t="s">
        <v>83</v>
      </c>
      <c r="BK203" s="187">
        <f>ROUND(I203*H203,2)</f>
        <v>0</v>
      </c>
      <c r="BL203" s="20" t="s">
        <v>157</v>
      </c>
      <c r="BM203" s="186" t="s">
        <v>1596</v>
      </c>
    </row>
    <row r="204" spans="1:65" s="2" customFormat="1" ht="16.5" customHeight="1">
      <c r="A204" s="38"/>
      <c r="B204" s="39"/>
      <c r="C204" s="239" t="s">
        <v>961</v>
      </c>
      <c r="D204" s="239" t="s">
        <v>224</v>
      </c>
      <c r="E204" s="240" t="s">
        <v>1597</v>
      </c>
      <c r="F204" s="241" t="s">
        <v>1598</v>
      </c>
      <c r="G204" s="242" t="s">
        <v>1009</v>
      </c>
      <c r="H204" s="243">
        <v>1</v>
      </c>
      <c r="I204" s="244"/>
      <c r="J204" s="245">
        <f>ROUND(I204*H204,2)</f>
        <v>0</v>
      </c>
      <c r="K204" s="241" t="s">
        <v>31</v>
      </c>
      <c r="L204" s="246"/>
      <c r="M204" s="247" t="s">
        <v>31</v>
      </c>
      <c r="N204" s="248" t="s">
        <v>47</v>
      </c>
      <c r="O204" s="68"/>
      <c r="P204" s="184">
        <f>O204*H204</f>
        <v>0</v>
      </c>
      <c r="Q204" s="184">
        <v>9.58E-3</v>
      </c>
      <c r="R204" s="184">
        <f>Q204*H204</f>
        <v>9.58E-3</v>
      </c>
      <c r="S204" s="184">
        <v>0</v>
      </c>
      <c r="T204" s="185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186" t="s">
        <v>189</v>
      </c>
      <c r="AT204" s="186" t="s">
        <v>224</v>
      </c>
      <c r="AU204" s="186" t="s">
        <v>85</v>
      </c>
      <c r="AY204" s="20" t="s">
        <v>152</v>
      </c>
      <c r="BE204" s="187">
        <f>IF(N204="základní",J204,0)</f>
        <v>0</v>
      </c>
      <c r="BF204" s="187">
        <f>IF(N204="snížená",J204,0)</f>
        <v>0</v>
      </c>
      <c r="BG204" s="187">
        <f>IF(N204="zákl. přenesená",J204,0)</f>
        <v>0</v>
      </c>
      <c r="BH204" s="187">
        <f>IF(N204="sníž. přenesená",J204,0)</f>
        <v>0</v>
      </c>
      <c r="BI204" s="187">
        <f>IF(N204="nulová",J204,0)</f>
        <v>0</v>
      </c>
      <c r="BJ204" s="20" t="s">
        <v>83</v>
      </c>
      <c r="BK204" s="187">
        <f>ROUND(I204*H204,2)</f>
        <v>0</v>
      </c>
      <c r="BL204" s="20" t="s">
        <v>157</v>
      </c>
      <c r="BM204" s="186" t="s">
        <v>1599</v>
      </c>
    </row>
    <row r="205" spans="1:65" s="11" customFormat="1" ht="25.95" customHeight="1">
      <c r="B205" s="161"/>
      <c r="C205" s="162"/>
      <c r="D205" s="163" t="s">
        <v>75</v>
      </c>
      <c r="E205" s="164" t="s">
        <v>1600</v>
      </c>
      <c r="F205" s="164" t="s">
        <v>1601</v>
      </c>
      <c r="G205" s="162"/>
      <c r="H205" s="162"/>
      <c r="I205" s="165"/>
      <c r="J205" s="166">
        <f>BK205</f>
        <v>0</v>
      </c>
      <c r="K205" s="162"/>
      <c r="L205" s="167"/>
      <c r="M205" s="168"/>
      <c r="N205" s="169"/>
      <c r="O205" s="169"/>
      <c r="P205" s="170">
        <f>SUM(P206:P209)</f>
        <v>0</v>
      </c>
      <c r="Q205" s="169"/>
      <c r="R205" s="170">
        <f>SUM(R206:R209)</f>
        <v>0</v>
      </c>
      <c r="S205" s="169"/>
      <c r="T205" s="171">
        <f>SUM(T206:T209)</f>
        <v>0</v>
      </c>
      <c r="AR205" s="172" t="s">
        <v>157</v>
      </c>
      <c r="AT205" s="173" t="s">
        <v>75</v>
      </c>
      <c r="AU205" s="173" t="s">
        <v>76</v>
      </c>
      <c r="AY205" s="172" t="s">
        <v>152</v>
      </c>
      <c r="BK205" s="174">
        <f>SUM(BK206:BK209)</f>
        <v>0</v>
      </c>
    </row>
    <row r="206" spans="1:65" s="2" customFormat="1" ht="24.15" customHeight="1">
      <c r="A206" s="38"/>
      <c r="B206" s="39"/>
      <c r="C206" s="175" t="s">
        <v>967</v>
      </c>
      <c r="D206" s="175" t="s">
        <v>153</v>
      </c>
      <c r="E206" s="176" t="s">
        <v>1602</v>
      </c>
      <c r="F206" s="177" t="s">
        <v>1603</v>
      </c>
      <c r="G206" s="178" t="s">
        <v>1166</v>
      </c>
      <c r="H206" s="179">
        <v>96.218000000000004</v>
      </c>
      <c r="I206" s="180"/>
      <c r="J206" s="181">
        <f>ROUND(I206*H206,2)</f>
        <v>0</v>
      </c>
      <c r="K206" s="177" t="s">
        <v>31</v>
      </c>
      <c r="L206" s="43"/>
      <c r="M206" s="182" t="s">
        <v>31</v>
      </c>
      <c r="N206" s="183" t="s">
        <v>47</v>
      </c>
      <c r="O206" s="68"/>
      <c r="P206" s="184">
        <f>O206*H206</f>
        <v>0</v>
      </c>
      <c r="Q206" s="184">
        <v>0</v>
      </c>
      <c r="R206" s="184">
        <f>Q206*H206</f>
        <v>0</v>
      </c>
      <c r="S206" s="184">
        <v>0</v>
      </c>
      <c r="T206" s="185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186" t="s">
        <v>157</v>
      </c>
      <c r="AT206" s="186" t="s">
        <v>153</v>
      </c>
      <c r="AU206" s="186" t="s">
        <v>83</v>
      </c>
      <c r="AY206" s="20" t="s">
        <v>152</v>
      </c>
      <c r="BE206" s="187">
        <f>IF(N206="základní",J206,0)</f>
        <v>0</v>
      </c>
      <c r="BF206" s="187">
        <f>IF(N206="snížená",J206,0)</f>
        <v>0</v>
      </c>
      <c r="BG206" s="187">
        <f>IF(N206="zákl. přenesená",J206,0)</f>
        <v>0</v>
      </c>
      <c r="BH206" s="187">
        <f>IF(N206="sníž. přenesená",J206,0)</f>
        <v>0</v>
      </c>
      <c r="BI206" s="187">
        <f>IF(N206="nulová",J206,0)</f>
        <v>0</v>
      </c>
      <c r="BJ206" s="20" t="s">
        <v>83</v>
      </c>
      <c r="BK206" s="187">
        <f>ROUND(I206*H206,2)</f>
        <v>0</v>
      </c>
      <c r="BL206" s="20" t="s">
        <v>157</v>
      </c>
      <c r="BM206" s="186" t="s">
        <v>1604</v>
      </c>
    </row>
    <row r="207" spans="1:65" s="14" customFormat="1" ht="10.199999999999999">
      <c r="B207" s="217"/>
      <c r="C207" s="218"/>
      <c r="D207" s="188" t="s">
        <v>210</v>
      </c>
      <c r="E207" s="219" t="s">
        <v>31</v>
      </c>
      <c r="F207" s="220" t="s">
        <v>1605</v>
      </c>
      <c r="G207" s="218"/>
      <c r="H207" s="221">
        <v>96.218000000000004</v>
      </c>
      <c r="I207" s="222"/>
      <c r="J207" s="218"/>
      <c r="K207" s="218"/>
      <c r="L207" s="223"/>
      <c r="M207" s="224"/>
      <c r="N207" s="225"/>
      <c r="O207" s="225"/>
      <c r="P207" s="225"/>
      <c r="Q207" s="225"/>
      <c r="R207" s="225"/>
      <c r="S207" s="225"/>
      <c r="T207" s="226"/>
      <c r="AT207" s="227" t="s">
        <v>210</v>
      </c>
      <c r="AU207" s="227" t="s">
        <v>83</v>
      </c>
      <c r="AV207" s="14" t="s">
        <v>85</v>
      </c>
      <c r="AW207" s="14" t="s">
        <v>38</v>
      </c>
      <c r="AX207" s="14" t="s">
        <v>83</v>
      </c>
      <c r="AY207" s="227" t="s">
        <v>152</v>
      </c>
    </row>
    <row r="208" spans="1:65" s="2" customFormat="1" ht="24.15" customHeight="1">
      <c r="A208" s="38"/>
      <c r="B208" s="39"/>
      <c r="C208" s="175" t="s">
        <v>972</v>
      </c>
      <c r="D208" s="175" t="s">
        <v>153</v>
      </c>
      <c r="E208" s="176" t="s">
        <v>1606</v>
      </c>
      <c r="F208" s="177" t="s">
        <v>1607</v>
      </c>
      <c r="G208" s="178" t="s">
        <v>1166</v>
      </c>
      <c r="H208" s="179">
        <v>4.8959999999999999</v>
      </c>
      <c r="I208" s="180"/>
      <c r="J208" s="181">
        <f>ROUND(I208*H208,2)</f>
        <v>0</v>
      </c>
      <c r="K208" s="177" t="s">
        <v>31</v>
      </c>
      <c r="L208" s="43"/>
      <c r="M208" s="182" t="s">
        <v>31</v>
      </c>
      <c r="N208" s="183" t="s">
        <v>47</v>
      </c>
      <c r="O208" s="68"/>
      <c r="P208" s="184">
        <f>O208*H208</f>
        <v>0</v>
      </c>
      <c r="Q208" s="184">
        <v>0</v>
      </c>
      <c r="R208" s="184">
        <f>Q208*H208</f>
        <v>0</v>
      </c>
      <c r="S208" s="184">
        <v>0</v>
      </c>
      <c r="T208" s="185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186" t="s">
        <v>157</v>
      </c>
      <c r="AT208" s="186" t="s">
        <v>153</v>
      </c>
      <c r="AU208" s="186" t="s">
        <v>83</v>
      </c>
      <c r="AY208" s="20" t="s">
        <v>152</v>
      </c>
      <c r="BE208" s="187">
        <f>IF(N208="základní",J208,0)</f>
        <v>0</v>
      </c>
      <c r="BF208" s="187">
        <f>IF(N208="snížená",J208,0)</f>
        <v>0</v>
      </c>
      <c r="BG208" s="187">
        <f>IF(N208="zákl. přenesená",J208,0)</f>
        <v>0</v>
      </c>
      <c r="BH208" s="187">
        <f>IF(N208="sníž. přenesená",J208,0)</f>
        <v>0</v>
      </c>
      <c r="BI208" s="187">
        <f>IF(N208="nulová",J208,0)</f>
        <v>0</v>
      </c>
      <c r="BJ208" s="20" t="s">
        <v>83</v>
      </c>
      <c r="BK208" s="187">
        <f>ROUND(I208*H208,2)</f>
        <v>0</v>
      </c>
      <c r="BL208" s="20" t="s">
        <v>157</v>
      </c>
      <c r="BM208" s="186" t="s">
        <v>1608</v>
      </c>
    </row>
    <row r="209" spans="1:51" s="14" customFormat="1" ht="10.199999999999999">
      <c r="B209" s="217"/>
      <c r="C209" s="218"/>
      <c r="D209" s="188" t="s">
        <v>210</v>
      </c>
      <c r="E209" s="219" t="s">
        <v>31</v>
      </c>
      <c r="F209" s="220" t="s">
        <v>1609</v>
      </c>
      <c r="G209" s="218"/>
      <c r="H209" s="221">
        <v>4.8959999999999999</v>
      </c>
      <c r="I209" s="222"/>
      <c r="J209" s="218"/>
      <c r="K209" s="218"/>
      <c r="L209" s="223"/>
      <c r="M209" s="264"/>
      <c r="N209" s="265"/>
      <c r="O209" s="265"/>
      <c r="P209" s="265"/>
      <c r="Q209" s="265"/>
      <c r="R209" s="265"/>
      <c r="S209" s="265"/>
      <c r="T209" s="266"/>
      <c r="AT209" s="227" t="s">
        <v>210</v>
      </c>
      <c r="AU209" s="227" t="s">
        <v>83</v>
      </c>
      <c r="AV209" s="14" t="s">
        <v>85</v>
      </c>
      <c r="AW209" s="14" t="s">
        <v>38</v>
      </c>
      <c r="AX209" s="14" t="s">
        <v>83</v>
      </c>
      <c r="AY209" s="227" t="s">
        <v>152</v>
      </c>
    </row>
    <row r="210" spans="1:51" s="2" customFormat="1" ht="6.9" customHeight="1">
      <c r="A210" s="38"/>
      <c r="B210" s="51"/>
      <c r="C210" s="52"/>
      <c r="D210" s="52"/>
      <c r="E210" s="52"/>
      <c r="F210" s="52"/>
      <c r="G210" s="52"/>
      <c r="H210" s="52"/>
      <c r="I210" s="52"/>
      <c r="J210" s="52"/>
      <c r="K210" s="52"/>
      <c r="L210" s="43"/>
      <c r="M210" s="38"/>
      <c r="O210" s="38"/>
      <c r="P210" s="38"/>
      <c r="Q210" s="38"/>
      <c r="R210" s="38"/>
      <c r="S210" s="38"/>
      <c r="T210" s="3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</row>
  </sheetData>
  <sheetProtection algorithmName="SHA-512" hashValue="jNW98uUaCCk2DWJT3yAM8FJEfzkHuk/nOwF4V8H2zW+ufVd8HRR4pKCuUcRZqsBuCJGisjbKImuHW5bVTj6UGw==" saltValue="E2N9He+P0ZN2I0HtSnxsaO3CNfGAttbXyVuj6c4KswS0h0bnGHzMEtXeeYNIcMkQpWdBxOt9GCm39ozUTvotEw==" spinCount="100000" sheet="1" objects="1" scenarios="1" formatColumns="0" formatRows="0" autoFilter="0"/>
  <autoFilter ref="C98:K209" xr:uid="{00000000-0009-0000-0000-000006000000}"/>
  <mergeCells count="12">
    <mergeCell ref="E91:H91"/>
    <mergeCell ref="L2:V2"/>
    <mergeCell ref="E50:H50"/>
    <mergeCell ref="E52:H52"/>
    <mergeCell ref="E54:H54"/>
    <mergeCell ref="E87:H87"/>
    <mergeCell ref="E89:H8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187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94"/>
      <c r="M2" s="394"/>
      <c r="N2" s="394"/>
      <c r="O2" s="394"/>
      <c r="P2" s="394"/>
      <c r="Q2" s="394"/>
      <c r="R2" s="394"/>
      <c r="S2" s="394"/>
      <c r="T2" s="394"/>
      <c r="U2" s="394"/>
      <c r="V2" s="394"/>
      <c r="AT2" s="20" t="s">
        <v>111</v>
      </c>
    </row>
    <row r="3" spans="1:46" s="1" customFormat="1" ht="6.9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23"/>
      <c r="AT3" s="20" t="s">
        <v>85</v>
      </c>
    </row>
    <row r="4" spans="1:46" s="1" customFormat="1" ht="24.9" customHeight="1">
      <c r="B4" s="23"/>
      <c r="D4" s="114" t="s">
        <v>128</v>
      </c>
      <c r="L4" s="23"/>
      <c r="M4" s="115" t="s">
        <v>10</v>
      </c>
      <c r="AT4" s="20" t="s">
        <v>4</v>
      </c>
    </row>
    <row r="5" spans="1:46" s="1" customFormat="1" ht="6.9" customHeight="1">
      <c r="B5" s="23"/>
      <c r="L5" s="23"/>
    </row>
    <row r="6" spans="1:46" s="1" customFormat="1" ht="12" customHeight="1">
      <c r="B6" s="23"/>
      <c r="D6" s="116" t="s">
        <v>16</v>
      </c>
      <c r="L6" s="23"/>
    </row>
    <row r="7" spans="1:46" s="1" customFormat="1" ht="16.5" customHeight="1">
      <c r="B7" s="23"/>
      <c r="E7" s="411" t="str">
        <f>'Rekapitulace stavby'!K6</f>
        <v>ÚČOV nát. lab. LB - Odvodnění v areálu Ekotechnického muzea</v>
      </c>
      <c r="F7" s="412"/>
      <c r="G7" s="412"/>
      <c r="H7" s="412"/>
      <c r="L7" s="23"/>
    </row>
    <row r="8" spans="1:46" s="1" customFormat="1" ht="12" customHeight="1">
      <c r="B8" s="23"/>
      <c r="D8" s="116" t="s">
        <v>129</v>
      </c>
      <c r="L8" s="23"/>
    </row>
    <row r="9" spans="1:46" s="2" customFormat="1" ht="16.5" customHeight="1">
      <c r="A9" s="38"/>
      <c r="B9" s="43"/>
      <c r="C9" s="38"/>
      <c r="D9" s="38"/>
      <c r="E9" s="411" t="s">
        <v>667</v>
      </c>
      <c r="F9" s="413"/>
      <c r="G9" s="413"/>
      <c r="H9" s="413"/>
      <c r="I9" s="38"/>
      <c r="J9" s="38"/>
      <c r="K9" s="38"/>
      <c r="L9" s="11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pans="1:46" s="2" customFormat="1" ht="12" customHeight="1">
      <c r="A10" s="38"/>
      <c r="B10" s="43"/>
      <c r="C10" s="38"/>
      <c r="D10" s="116" t="s">
        <v>131</v>
      </c>
      <c r="E10" s="38"/>
      <c r="F10" s="38"/>
      <c r="G10" s="38"/>
      <c r="H10" s="38"/>
      <c r="I10" s="38"/>
      <c r="J10" s="38"/>
      <c r="K10" s="38"/>
      <c r="L10" s="11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pans="1:46" s="2" customFormat="1" ht="16.5" customHeight="1">
      <c r="A11" s="38"/>
      <c r="B11" s="43"/>
      <c r="C11" s="38"/>
      <c r="D11" s="38"/>
      <c r="E11" s="414" t="s">
        <v>1610</v>
      </c>
      <c r="F11" s="413"/>
      <c r="G11" s="413"/>
      <c r="H11" s="413"/>
      <c r="I11" s="38"/>
      <c r="J11" s="38"/>
      <c r="K11" s="38"/>
      <c r="L11" s="11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pans="1:46" s="2" customFormat="1" ht="10.199999999999999">
      <c r="A12" s="38"/>
      <c r="B12" s="43"/>
      <c r="C12" s="38"/>
      <c r="D12" s="38"/>
      <c r="E12" s="38"/>
      <c r="F12" s="38"/>
      <c r="G12" s="38"/>
      <c r="H12" s="38"/>
      <c r="I12" s="38"/>
      <c r="J12" s="38"/>
      <c r="K12" s="38"/>
      <c r="L12" s="11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pans="1:46" s="2" customFormat="1" ht="12" customHeight="1">
      <c r="A13" s="38"/>
      <c r="B13" s="43"/>
      <c r="C13" s="38"/>
      <c r="D13" s="116" t="s">
        <v>18</v>
      </c>
      <c r="E13" s="38"/>
      <c r="F13" s="107" t="s">
        <v>31</v>
      </c>
      <c r="G13" s="38"/>
      <c r="H13" s="38"/>
      <c r="I13" s="116" t="s">
        <v>20</v>
      </c>
      <c r="J13" s="107" t="s">
        <v>31</v>
      </c>
      <c r="K13" s="38"/>
      <c r="L13" s="11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pans="1:46" s="2" customFormat="1" ht="12" customHeight="1">
      <c r="A14" s="38"/>
      <c r="B14" s="43"/>
      <c r="C14" s="38"/>
      <c r="D14" s="116" t="s">
        <v>22</v>
      </c>
      <c r="E14" s="38"/>
      <c r="F14" s="107" t="s">
        <v>23</v>
      </c>
      <c r="G14" s="38"/>
      <c r="H14" s="38"/>
      <c r="I14" s="116" t="s">
        <v>24</v>
      </c>
      <c r="J14" s="118">
        <f>'Rekapitulace stavby'!AN8</f>
        <v>45674</v>
      </c>
      <c r="K14" s="38"/>
      <c r="L14" s="11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pans="1:46" s="2" customFormat="1" ht="10.8" customHeight="1">
      <c r="A15" s="38"/>
      <c r="B15" s="43"/>
      <c r="C15" s="38"/>
      <c r="D15" s="38"/>
      <c r="E15" s="38"/>
      <c r="F15" s="38"/>
      <c r="G15" s="38"/>
      <c r="H15" s="38"/>
      <c r="I15" s="38"/>
      <c r="J15" s="38"/>
      <c r="K15" s="38"/>
      <c r="L15" s="11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pans="1:46" s="2" customFormat="1" ht="12" customHeight="1">
      <c r="A16" s="38"/>
      <c r="B16" s="43"/>
      <c r="C16" s="38"/>
      <c r="D16" s="116" t="s">
        <v>29</v>
      </c>
      <c r="E16" s="38"/>
      <c r="F16" s="38"/>
      <c r="G16" s="38"/>
      <c r="H16" s="38"/>
      <c r="I16" s="116" t="s">
        <v>30</v>
      </c>
      <c r="J16" s="107" t="s">
        <v>31</v>
      </c>
      <c r="K16" s="38"/>
      <c r="L16" s="11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pans="1:31" s="2" customFormat="1" ht="18" customHeight="1">
      <c r="A17" s="38"/>
      <c r="B17" s="43"/>
      <c r="C17" s="38"/>
      <c r="D17" s="38"/>
      <c r="E17" s="107" t="s">
        <v>32</v>
      </c>
      <c r="F17" s="38"/>
      <c r="G17" s="38"/>
      <c r="H17" s="38"/>
      <c r="I17" s="116" t="s">
        <v>33</v>
      </c>
      <c r="J17" s="107" t="s">
        <v>31</v>
      </c>
      <c r="K17" s="38"/>
      <c r="L17" s="11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pans="1:31" s="2" customFormat="1" ht="6.9" customHeight="1">
      <c r="A18" s="38"/>
      <c r="B18" s="43"/>
      <c r="C18" s="38"/>
      <c r="D18" s="38"/>
      <c r="E18" s="38"/>
      <c r="F18" s="38"/>
      <c r="G18" s="38"/>
      <c r="H18" s="38"/>
      <c r="I18" s="38"/>
      <c r="J18" s="38"/>
      <c r="K18" s="38"/>
      <c r="L18" s="11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pans="1:31" s="2" customFormat="1" ht="12" customHeight="1">
      <c r="A19" s="38"/>
      <c r="B19" s="43"/>
      <c r="C19" s="38"/>
      <c r="D19" s="116" t="s">
        <v>34</v>
      </c>
      <c r="E19" s="38"/>
      <c r="F19" s="38"/>
      <c r="G19" s="38"/>
      <c r="H19" s="38"/>
      <c r="I19" s="116" t="s">
        <v>30</v>
      </c>
      <c r="J19" s="33" t="str">
        <f>'Rekapitulace stavby'!AN13</f>
        <v>Vyplň údaj</v>
      </c>
      <c r="K19" s="38"/>
      <c r="L19" s="11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pans="1:31" s="2" customFormat="1" ht="18" customHeight="1">
      <c r="A20" s="38"/>
      <c r="B20" s="43"/>
      <c r="C20" s="38"/>
      <c r="D20" s="38"/>
      <c r="E20" s="415" t="str">
        <f>'Rekapitulace stavby'!E14</f>
        <v>Vyplň údaj</v>
      </c>
      <c r="F20" s="416"/>
      <c r="G20" s="416"/>
      <c r="H20" s="416"/>
      <c r="I20" s="116" t="s">
        <v>33</v>
      </c>
      <c r="J20" s="33" t="str">
        <f>'Rekapitulace stavby'!AN14</f>
        <v>Vyplň údaj</v>
      </c>
      <c r="K20" s="38"/>
      <c r="L20" s="11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pans="1:31" s="2" customFormat="1" ht="6.9" customHeight="1">
      <c r="A21" s="38"/>
      <c r="B21" s="43"/>
      <c r="C21" s="38"/>
      <c r="D21" s="38"/>
      <c r="E21" s="38"/>
      <c r="F21" s="38"/>
      <c r="G21" s="38"/>
      <c r="H21" s="38"/>
      <c r="I21" s="38"/>
      <c r="J21" s="38"/>
      <c r="K21" s="38"/>
      <c r="L21" s="11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pans="1:31" s="2" customFormat="1" ht="12" customHeight="1">
      <c r="A22" s="38"/>
      <c r="B22" s="43"/>
      <c r="C22" s="38"/>
      <c r="D22" s="116" t="s">
        <v>36</v>
      </c>
      <c r="E22" s="38"/>
      <c r="F22" s="38"/>
      <c r="G22" s="38"/>
      <c r="H22" s="38"/>
      <c r="I22" s="116" t="s">
        <v>30</v>
      </c>
      <c r="J22" s="107" t="s">
        <v>31</v>
      </c>
      <c r="K22" s="38"/>
      <c r="L22" s="11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pans="1:31" s="2" customFormat="1" ht="18" customHeight="1">
      <c r="A23" s="38"/>
      <c r="B23" s="43"/>
      <c r="C23" s="38"/>
      <c r="D23" s="38"/>
      <c r="E23" s="107" t="s">
        <v>37</v>
      </c>
      <c r="F23" s="38"/>
      <c r="G23" s="38"/>
      <c r="H23" s="38"/>
      <c r="I23" s="116" t="s">
        <v>33</v>
      </c>
      <c r="J23" s="107" t="s">
        <v>31</v>
      </c>
      <c r="K23" s="38"/>
      <c r="L23" s="11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pans="1:31" s="2" customFormat="1" ht="6.9" customHeight="1">
      <c r="A24" s="38"/>
      <c r="B24" s="43"/>
      <c r="C24" s="38"/>
      <c r="D24" s="38"/>
      <c r="E24" s="38"/>
      <c r="F24" s="38"/>
      <c r="G24" s="38"/>
      <c r="H24" s="38"/>
      <c r="I24" s="38"/>
      <c r="J24" s="38"/>
      <c r="K24" s="38"/>
      <c r="L24" s="11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pans="1:31" s="2" customFormat="1" ht="12" customHeight="1">
      <c r="A25" s="38"/>
      <c r="B25" s="43"/>
      <c r="C25" s="38"/>
      <c r="D25" s="116" t="s">
        <v>39</v>
      </c>
      <c r="E25" s="38"/>
      <c r="F25" s="38"/>
      <c r="G25" s="38"/>
      <c r="H25" s="38"/>
      <c r="I25" s="116" t="s">
        <v>30</v>
      </c>
      <c r="J25" s="107" t="s">
        <v>31</v>
      </c>
      <c r="K25" s="38"/>
      <c r="L25" s="11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pans="1:31" s="2" customFormat="1" ht="18" customHeight="1">
      <c r="A26" s="38"/>
      <c r="B26" s="43"/>
      <c r="C26" s="38"/>
      <c r="D26" s="38"/>
      <c r="E26" s="107" t="s">
        <v>37</v>
      </c>
      <c r="F26" s="38"/>
      <c r="G26" s="38"/>
      <c r="H26" s="38"/>
      <c r="I26" s="116" t="s">
        <v>33</v>
      </c>
      <c r="J26" s="107" t="s">
        <v>31</v>
      </c>
      <c r="K26" s="38"/>
      <c r="L26" s="11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pans="1:31" s="2" customFormat="1" ht="6.9" customHeight="1">
      <c r="A27" s="38"/>
      <c r="B27" s="43"/>
      <c r="C27" s="38"/>
      <c r="D27" s="38"/>
      <c r="E27" s="38"/>
      <c r="F27" s="38"/>
      <c r="G27" s="38"/>
      <c r="H27" s="38"/>
      <c r="I27" s="38"/>
      <c r="J27" s="38"/>
      <c r="K27" s="38"/>
      <c r="L27" s="11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pans="1:31" s="2" customFormat="1" ht="12" customHeight="1">
      <c r="A28" s="38"/>
      <c r="B28" s="43"/>
      <c r="C28" s="38"/>
      <c r="D28" s="116" t="s">
        <v>40</v>
      </c>
      <c r="E28" s="38"/>
      <c r="F28" s="38"/>
      <c r="G28" s="38"/>
      <c r="H28" s="38"/>
      <c r="I28" s="38"/>
      <c r="J28" s="38"/>
      <c r="K28" s="38"/>
      <c r="L28" s="11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pans="1:31" s="8" customFormat="1" ht="47.25" customHeight="1">
      <c r="A29" s="119"/>
      <c r="B29" s="120"/>
      <c r="C29" s="119"/>
      <c r="D29" s="119"/>
      <c r="E29" s="417" t="s">
        <v>41</v>
      </c>
      <c r="F29" s="417"/>
      <c r="G29" s="417"/>
      <c r="H29" s="417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" customHeight="1">
      <c r="A30" s="38"/>
      <c r="B30" s="43"/>
      <c r="C30" s="38"/>
      <c r="D30" s="38"/>
      <c r="E30" s="38"/>
      <c r="F30" s="38"/>
      <c r="G30" s="38"/>
      <c r="H30" s="38"/>
      <c r="I30" s="38"/>
      <c r="J30" s="38"/>
      <c r="K30" s="38"/>
      <c r="L30" s="11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pans="1:31" s="2" customFormat="1" ht="6.9" customHeight="1">
      <c r="A31" s="38"/>
      <c r="B31" s="43"/>
      <c r="C31" s="38"/>
      <c r="D31" s="122"/>
      <c r="E31" s="122"/>
      <c r="F31" s="122"/>
      <c r="G31" s="122"/>
      <c r="H31" s="122"/>
      <c r="I31" s="122"/>
      <c r="J31" s="122"/>
      <c r="K31" s="122"/>
      <c r="L31" s="11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pans="1:31" s="2" customFormat="1" ht="25.35" customHeight="1">
      <c r="A32" s="38"/>
      <c r="B32" s="43"/>
      <c r="C32" s="38"/>
      <c r="D32" s="123" t="s">
        <v>42</v>
      </c>
      <c r="E32" s="38"/>
      <c r="F32" s="38"/>
      <c r="G32" s="38"/>
      <c r="H32" s="38"/>
      <c r="I32" s="38"/>
      <c r="J32" s="124">
        <f>ROUND(J93, 2)</f>
        <v>0</v>
      </c>
      <c r="K32" s="38"/>
      <c r="L32" s="11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pans="1:31" s="2" customFormat="1" ht="6.9" customHeight="1">
      <c r="A33" s="38"/>
      <c r="B33" s="43"/>
      <c r="C33" s="38"/>
      <c r="D33" s="122"/>
      <c r="E33" s="122"/>
      <c r="F33" s="122"/>
      <c r="G33" s="122"/>
      <c r="H33" s="122"/>
      <c r="I33" s="122"/>
      <c r="J33" s="122"/>
      <c r="K33" s="122"/>
      <c r="L33" s="11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pans="1:31" s="2" customFormat="1" ht="14.4" customHeight="1">
      <c r="A34" s="38"/>
      <c r="B34" s="43"/>
      <c r="C34" s="38"/>
      <c r="D34" s="38"/>
      <c r="E34" s="38"/>
      <c r="F34" s="125" t="s">
        <v>44</v>
      </c>
      <c r="G34" s="38"/>
      <c r="H34" s="38"/>
      <c r="I34" s="125" t="s">
        <v>43</v>
      </c>
      <c r="J34" s="125" t="s">
        <v>45</v>
      </c>
      <c r="K34" s="38"/>
      <c r="L34" s="11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pans="1:31" s="2" customFormat="1" ht="14.4" customHeight="1">
      <c r="A35" s="38"/>
      <c r="B35" s="43"/>
      <c r="C35" s="38"/>
      <c r="D35" s="126" t="s">
        <v>46</v>
      </c>
      <c r="E35" s="116" t="s">
        <v>47</v>
      </c>
      <c r="F35" s="127">
        <f>ROUND((SUM(BE93:BE186)),  2)</f>
        <v>0</v>
      </c>
      <c r="G35" s="38"/>
      <c r="H35" s="38"/>
      <c r="I35" s="128">
        <v>0.21</v>
      </c>
      <c r="J35" s="127">
        <f>ROUND(((SUM(BE93:BE186))*I35),  2)</f>
        <v>0</v>
      </c>
      <c r="K35" s="38"/>
      <c r="L35" s="11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pans="1:31" s="2" customFormat="1" ht="14.4" customHeight="1">
      <c r="A36" s="38"/>
      <c r="B36" s="43"/>
      <c r="C36" s="38"/>
      <c r="D36" s="38"/>
      <c r="E36" s="116" t="s">
        <v>48</v>
      </c>
      <c r="F36" s="127">
        <f>ROUND((SUM(BF93:BF186)),  2)</f>
        <v>0</v>
      </c>
      <c r="G36" s="38"/>
      <c r="H36" s="38"/>
      <c r="I36" s="128">
        <v>0.12</v>
      </c>
      <c r="J36" s="127">
        <f>ROUND(((SUM(BF93:BF186))*I36),  2)</f>
        <v>0</v>
      </c>
      <c r="K36" s="38"/>
      <c r="L36" s="11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pans="1:31" s="2" customFormat="1" ht="14.4" hidden="1" customHeight="1">
      <c r="A37" s="38"/>
      <c r="B37" s="43"/>
      <c r="C37" s="38"/>
      <c r="D37" s="38"/>
      <c r="E37" s="116" t="s">
        <v>49</v>
      </c>
      <c r="F37" s="127">
        <f>ROUND((SUM(BG93:BG186)),  2)</f>
        <v>0</v>
      </c>
      <c r="G37" s="38"/>
      <c r="H37" s="38"/>
      <c r="I37" s="128">
        <v>0.21</v>
      </c>
      <c r="J37" s="127">
        <f>0</f>
        <v>0</v>
      </c>
      <c r="K37" s="38"/>
      <c r="L37" s="11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pans="1:31" s="2" customFormat="1" ht="14.4" hidden="1" customHeight="1">
      <c r="A38" s="38"/>
      <c r="B38" s="43"/>
      <c r="C38" s="38"/>
      <c r="D38" s="38"/>
      <c r="E38" s="116" t="s">
        <v>50</v>
      </c>
      <c r="F38" s="127">
        <f>ROUND((SUM(BH93:BH186)),  2)</f>
        <v>0</v>
      </c>
      <c r="G38" s="38"/>
      <c r="H38" s="38"/>
      <c r="I38" s="128">
        <v>0.12</v>
      </c>
      <c r="J38" s="127">
        <f>0</f>
        <v>0</v>
      </c>
      <c r="K38" s="38"/>
      <c r="L38" s="11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pans="1:31" s="2" customFormat="1" ht="14.4" hidden="1" customHeight="1">
      <c r="A39" s="38"/>
      <c r="B39" s="43"/>
      <c r="C39" s="38"/>
      <c r="D39" s="38"/>
      <c r="E39" s="116" t="s">
        <v>51</v>
      </c>
      <c r="F39" s="127">
        <f>ROUND((SUM(BI93:BI186)),  2)</f>
        <v>0</v>
      </c>
      <c r="G39" s="38"/>
      <c r="H39" s="38"/>
      <c r="I39" s="128">
        <v>0</v>
      </c>
      <c r="J39" s="127">
        <f>0</f>
        <v>0</v>
      </c>
      <c r="K39" s="38"/>
      <c r="L39" s="11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pans="1:31" s="2" customFormat="1" ht="6.9" customHeight="1">
      <c r="A40" s="38"/>
      <c r="B40" s="43"/>
      <c r="C40" s="38"/>
      <c r="D40" s="38"/>
      <c r="E40" s="38"/>
      <c r="F40" s="38"/>
      <c r="G40" s="38"/>
      <c r="H40" s="38"/>
      <c r="I40" s="38"/>
      <c r="J40" s="38"/>
      <c r="K40" s="38"/>
      <c r="L40" s="11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pans="1:31" s="2" customFormat="1" ht="25.35" customHeight="1">
      <c r="A41" s="38"/>
      <c r="B41" s="43"/>
      <c r="C41" s="129"/>
      <c r="D41" s="130" t="s">
        <v>52</v>
      </c>
      <c r="E41" s="131"/>
      <c r="F41" s="131"/>
      <c r="G41" s="132" t="s">
        <v>53</v>
      </c>
      <c r="H41" s="133" t="s">
        <v>54</v>
      </c>
      <c r="I41" s="131"/>
      <c r="J41" s="134">
        <f>SUM(J32:J39)</f>
        <v>0</v>
      </c>
      <c r="K41" s="135"/>
      <c r="L41" s="11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pans="1:31" s="2" customFormat="1" ht="14.4" customHeight="1">
      <c r="A42" s="38"/>
      <c r="B42" s="136"/>
      <c r="C42" s="137"/>
      <c r="D42" s="137"/>
      <c r="E42" s="137"/>
      <c r="F42" s="137"/>
      <c r="G42" s="137"/>
      <c r="H42" s="137"/>
      <c r="I42" s="137"/>
      <c r="J42" s="137"/>
      <c r="K42" s="137"/>
      <c r="L42" s="11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pans="1:31" s="2" customFormat="1" ht="6.9" customHeight="1">
      <c r="A46" s="38"/>
      <c r="B46" s="138"/>
      <c r="C46" s="139"/>
      <c r="D46" s="139"/>
      <c r="E46" s="139"/>
      <c r="F46" s="139"/>
      <c r="G46" s="139"/>
      <c r="H46" s="139"/>
      <c r="I46" s="139"/>
      <c r="J46" s="139"/>
      <c r="K46" s="139"/>
      <c r="L46" s="11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pans="1:31" s="2" customFormat="1" ht="24.9" customHeight="1">
      <c r="A47" s="38"/>
      <c r="B47" s="39"/>
      <c r="C47" s="26" t="s">
        <v>133</v>
      </c>
      <c r="D47" s="40"/>
      <c r="E47" s="40"/>
      <c r="F47" s="40"/>
      <c r="G47" s="40"/>
      <c r="H47" s="40"/>
      <c r="I47" s="40"/>
      <c r="J47" s="40"/>
      <c r="K47" s="40"/>
      <c r="L47" s="11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pans="1:31" s="2" customFormat="1" ht="6.9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1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pans="1:47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1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pans="1:47" s="2" customFormat="1" ht="16.5" customHeight="1">
      <c r="A50" s="38"/>
      <c r="B50" s="39"/>
      <c r="C50" s="40"/>
      <c r="D50" s="40"/>
      <c r="E50" s="418" t="str">
        <f>E7</f>
        <v>ÚČOV nát. lab. LB - Odvodnění v areálu Ekotechnického muzea</v>
      </c>
      <c r="F50" s="419"/>
      <c r="G50" s="419"/>
      <c r="H50" s="419"/>
      <c r="I50" s="40"/>
      <c r="J50" s="40"/>
      <c r="K50" s="40"/>
      <c r="L50" s="11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pans="1:47" s="1" customFormat="1" ht="12" customHeight="1">
      <c r="B51" s="24"/>
      <c r="C51" s="32" t="s">
        <v>129</v>
      </c>
      <c r="D51" s="25"/>
      <c r="E51" s="25"/>
      <c r="F51" s="25"/>
      <c r="G51" s="25"/>
      <c r="H51" s="25"/>
      <c r="I51" s="25"/>
      <c r="J51" s="25"/>
      <c r="K51" s="25"/>
      <c r="L51" s="23"/>
    </row>
    <row r="52" spans="1:47" s="2" customFormat="1" ht="16.5" customHeight="1">
      <c r="A52" s="38"/>
      <c r="B52" s="39"/>
      <c r="C52" s="40"/>
      <c r="D52" s="40"/>
      <c r="E52" s="418" t="s">
        <v>667</v>
      </c>
      <c r="F52" s="420"/>
      <c r="G52" s="420"/>
      <c r="H52" s="420"/>
      <c r="I52" s="40"/>
      <c r="J52" s="40"/>
      <c r="K52" s="40"/>
      <c r="L52" s="11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pans="1:47" s="2" customFormat="1" ht="12" customHeight="1">
      <c r="A53" s="38"/>
      <c r="B53" s="39"/>
      <c r="C53" s="32" t="s">
        <v>131</v>
      </c>
      <c r="D53" s="40"/>
      <c r="E53" s="40"/>
      <c r="F53" s="40"/>
      <c r="G53" s="40"/>
      <c r="H53" s="40"/>
      <c r="I53" s="40"/>
      <c r="J53" s="40"/>
      <c r="K53" s="40"/>
      <c r="L53" s="11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pans="1:47" s="2" customFormat="1" ht="16.5" customHeight="1">
      <c r="A54" s="38"/>
      <c r="B54" s="39"/>
      <c r="C54" s="40"/>
      <c r="D54" s="40"/>
      <c r="E54" s="372" t="str">
        <f>E11</f>
        <v>SO 03.1 - Elektropilíř pro provoz ČS</v>
      </c>
      <c r="F54" s="420"/>
      <c r="G54" s="420"/>
      <c r="H54" s="420"/>
      <c r="I54" s="40"/>
      <c r="J54" s="40"/>
      <c r="K54" s="40"/>
      <c r="L54" s="11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pans="1:47" s="2" customFormat="1" ht="6.9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1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pans="1:47" s="2" customFormat="1" ht="12" customHeight="1">
      <c r="A56" s="38"/>
      <c r="B56" s="39"/>
      <c r="C56" s="32" t="s">
        <v>22</v>
      </c>
      <c r="D56" s="40"/>
      <c r="E56" s="40"/>
      <c r="F56" s="30" t="str">
        <f>F14</f>
        <v>Praha 6, k.ú. Bubeneč</v>
      </c>
      <c r="G56" s="40"/>
      <c r="H56" s="40"/>
      <c r="I56" s="32" t="s">
        <v>24</v>
      </c>
      <c r="J56" s="63">
        <f>IF(J14="","",J14)</f>
        <v>45674</v>
      </c>
      <c r="K56" s="40"/>
      <c r="L56" s="11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pans="1:47" s="2" customFormat="1" ht="6.9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1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pans="1:47" s="2" customFormat="1" ht="25.65" customHeight="1">
      <c r="A58" s="38"/>
      <c r="B58" s="39"/>
      <c r="C58" s="32" t="s">
        <v>29</v>
      </c>
      <c r="D58" s="40"/>
      <c r="E58" s="40"/>
      <c r="F58" s="30" t="str">
        <f>E17</f>
        <v>Hlavní město Praha</v>
      </c>
      <c r="G58" s="40"/>
      <c r="H58" s="40"/>
      <c r="I58" s="32" t="s">
        <v>36</v>
      </c>
      <c r="J58" s="36" t="str">
        <f>E23</f>
        <v>SWECO Hydroprojekt a.s.</v>
      </c>
      <c r="K58" s="40"/>
      <c r="L58" s="11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pans="1:47" s="2" customFormat="1" ht="25.65" customHeight="1">
      <c r="A59" s="38"/>
      <c r="B59" s="39"/>
      <c r="C59" s="32" t="s">
        <v>34</v>
      </c>
      <c r="D59" s="40"/>
      <c r="E59" s="40"/>
      <c r="F59" s="30" t="str">
        <f>IF(E20="","",E20)</f>
        <v>Vyplň údaj</v>
      </c>
      <c r="G59" s="40"/>
      <c r="H59" s="40"/>
      <c r="I59" s="32" t="s">
        <v>39</v>
      </c>
      <c r="J59" s="36" t="str">
        <f>E26</f>
        <v>SWECO Hydroprojekt a.s.</v>
      </c>
      <c r="K59" s="40"/>
      <c r="L59" s="11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pans="1:47" s="2" customFormat="1" ht="10.35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1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pans="1:47" s="2" customFormat="1" ht="29.25" customHeight="1">
      <c r="A61" s="38"/>
      <c r="B61" s="39"/>
      <c r="C61" s="140" t="s">
        <v>134</v>
      </c>
      <c r="D61" s="141"/>
      <c r="E61" s="141"/>
      <c r="F61" s="141"/>
      <c r="G61" s="141"/>
      <c r="H61" s="141"/>
      <c r="I61" s="141"/>
      <c r="J61" s="142" t="s">
        <v>135</v>
      </c>
      <c r="K61" s="141"/>
      <c r="L61" s="11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pans="1:47" s="2" customFormat="1" ht="10.35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1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pans="1:47" s="2" customFormat="1" ht="22.8" customHeight="1">
      <c r="A63" s="38"/>
      <c r="B63" s="39"/>
      <c r="C63" s="143" t="s">
        <v>74</v>
      </c>
      <c r="D63" s="40"/>
      <c r="E63" s="40"/>
      <c r="F63" s="40"/>
      <c r="G63" s="40"/>
      <c r="H63" s="40"/>
      <c r="I63" s="40"/>
      <c r="J63" s="81">
        <f>J93</f>
        <v>0</v>
      </c>
      <c r="K63" s="40"/>
      <c r="L63" s="11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20" t="s">
        <v>124</v>
      </c>
    </row>
    <row r="64" spans="1:47" s="9" customFormat="1" ht="24.9" customHeight="1">
      <c r="B64" s="144"/>
      <c r="C64" s="145"/>
      <c r="D64" s="146" t="s">
        <v>196</v>
      </c>
      <c r="E64" s="147"/>
      <c r="F64" s="147"/>
      <c r="G64" s="147"/>
      <c r="H64" s="147"/>
      <c r="I64" s="147"/>
      <c r="J64" s="148">
        <f>J94</f>
        <v>0</v>
      </c>
      <c r="K64" s="145"/>
      <c r="L64" s="149"/>
    </row>
    <row r="65" spans="1:31" s="12" customFormat="1" ht="19.95" customHeight="1">
      <c r="B65" s="200"/>
      <c r="C65" s="101"/>
      <c r="D65" s="201" t="s">
        <v>1611</v>
      </c>
      <c r="E65" s="202"/>
      <c r="F65" s="202"/>
      <c r="G65" s="202"/>
      <c r="H65" s="202"/>
      <c r="I65" s="202"/>
      <c r="J65" s="203">
        <f>J95</f>
        <v>0</v>
      </c>
      <c r="K65" s="101"/>
      <c r="L65" s="204"/>
    </row>
    <row r="66" spans="1:31" s="12" customFormat="1" ht="19.95" customHeight="1">
      <c r="B66" s="200"/>
      <c r="C66" s="101"/>
      <c r="D66" s="201" t="s">
        <v>198</v>
      </c>
      <c r="E66" s="202"/>
      <c r="F66" s="202"/>
      <c r="G66" s="202"/>
      <c r="H66" s="202"/>
      <c r="I66" s="202"/>
      <c r="J66" s="203">
        <f>J106</f>
        <v>0</v>
      </c>
      <c r="K66" s="101"/>
      <c r="L66" s="204"/>
    </row>
    <row r="67" spans="1:31" s="12" customFormat="1" ht="19.95" customHeight="1">
      <c r="B67" s="200"/>
      <c r="C67" s="101"/>
      <c r="D67" s="201" t="s">
        <v>1612</v>
      </c>
      <c r="E67" s="202"/>
      <c r="F67" s="202"/>
      <c r="G67" s="202"/>
      <c r="H67" s="202"/>
      <c r="I67" s="202"/>
      <c r="J67" s="203">
        <f>J114</f>
        <v>0</v>
      </c>
      <c r="K67" s="101"/>
      <c r="L67" s="204"/>
    </row>
    <row r="68" spans="1:31" s="12" customFormat="1" ht="19.95" customHeight="1">
      <c r="B68" s="200"/>
      <c r="C68" s="101"/>
      <c r="D68" s="201" t="s">
        <v>1613</v>
      </c>
      <c r="E68" s="202"/>
      <c r="F68" s="202"/>
      <c r="G68" s="202"/>
      <c r="H68" s="202"/>
      <c r="I68" s="202"/>
      <c r="J68" s="203">
        <f>J120</f>
        <v>0</v>
      </c>
      <c r="K68" s="101"/>
      <c r="L68" s="204"/>
    </row>
    <row r="69" spans="1:31" s="12" customFormat="1" ht="19.95" customHeight="1">
      <c r="B69" s="200"/>
      <c r="C69" s="101"/>
      <c r="D69" s="201" t="s">
        <v>1425</v>
      </c>
      <c r="E69" s="202"/>
      <c r="F69" s="202"/>
      <c r="G69" s="202"/>
      <c r="H69" s="202"/>
      <c r="I69" s="202"/>
      <c r="J69" s="203">
        <f>J131</f>
        <v>0</v>
      </c>
      <c r="K69" s="101"/>
      <c r="L69" s="204"/>
    </row>
    <row r="70" spans="1:31" s="9" customFormat="1" ht="24.9" customHeight="1">
      <c r="B70" s="144"/>
      <c r="C70" s="145"/>
      <c r="D70" s="146" t="s">
        <v>199</v>
      </c>
      <c r="E70" s="147"/>
      <c r="F70" s="147"/>
      <c r="G70" s="147"/>
      <c r="H70" s="147"/>
      <c r="I70" s="147"/>
      <c r="J70" s="148">
        <f>J137</f>
        <v>0</v>
      </c>
      <c r="K70" s="145"/>
      <c r="L70" s="149"/>
    </row>
    <row r="71" spans="1:31" s="12" customFormat="1" ht="19.95" customHeight="1">
      <c r="B71" s="200"/>
      <c r="C71" s="101"/>
      <c r="D71" s="201" t="s">
        <v>200</v>
      </c>
      <c r="E71" s="202"/>
      <c r="F71" s="202"/>
      <c r="G71" s="202"/>
      <c r="H71" s="202"/>
      <c r="I71" s="202"/>
      <c r="J71" s="203">
        <f>J138</f>
        <v>0</v>
      </c>
      <c r="K71" s="101"/>
      <c r="L71" s="204"/>
    </row>
    <row r="72" spans="1:31" s="2" customFormat="1" ht="21.75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1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pans="1:31" s="2" customFormat="1" ht="6.9" customHeight="1">
      <c r="A73" s="38"/>
      <c r="B73" s="51"/>
      <c r="C73" s="52"/>
      <c r="D73" s="52"/>
      <c r="E73" s="52"/>
      <c r="F73" s="52"/>
      <c r="G73" s="52"/>
      <c r="H73" s="52"/>
      <c r="I73" s="52"/>
      <c r="J73" s="52"/>
      <c r="K73" s="52"/>
      <c r="L73" s="11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7" spans="1:31" s="2" customFormat="1" ht="6.9" customHeight="1">
      <c r="A77" s="38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11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pans="1:31" s="2" customFormat="1" ht="24.9" customHeight="1">
      <c r="A78" s="38"/>
      <c r="B78" s="39"/>
      <c r="C78" s="26" t="s">
        <v>137</v>
      </c>
      <c r="D78" s="40"/>
      <c r="E78" s="40"/>
      <c r="F78" s="40"/>
      <c r="G78" s="40"/>
      <c r="H78" s="40"/>
      <c r="I78" s="40"/>
      <c r="J78" s="40"/>
      <c r="K78" s="40"/>
      <c r="L78" s="11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pans="1:31" s="2" customFormat="1" ht="6.9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1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pans="1:31" s="2" customFormat="1" ht="12" customHeight="1">
      <c r="A80" s="38"/>
      <c r="B80" s="39"/>
      <c r="C80" s="32" t="s">
        <v>16</v>
      </c>
      <c r="D80" s="40"/>
      <c r="E80" s="40"/>
      <c r="F80" s="40"/>
      <c r="G80" s="40"/>
      <c r="H80" s="40"/>
      <c r="I80" s="40"/>
      <c r="J80" s="40"/>
      <c r="K80" s="40"/>
      <c r="L80" s="11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pans="1:65" s="2" customFormat="1" ht="16.5" customHeight="1">
      <c r="A81" s="38"/>
      <c r="B81" s="39"/>
      <c r="C81" s="40"/>
      <c r="D81" s="40"/>
      <c r="E81" s="418" t="str">
        <f>E7</f>
        <v>ÚČOV nát. lab. LB - Odvodnění v areálu Ekotechnického muzea</v>
      </c>
      <c r="F81" s="419"/>
      <c r="G81" s="419"/>
      <c r="H81" s="419"/>
      <c r="I81" s="40"/>
      <c r="J81" s="40"/>
      <c r="K81" s="40"/>
      <c r="L81" s="11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pans="1:65" s="1" customFormat="1" ht="12" customHeight="1">
      <c r="B82" s="24"/>
      <c r="C82" s="32" t="s">
        <v>129</v>
      </c>
      <c r="D82" s="25"/>
      <c r="E82" s="25"/>
      <c r="F82" s="25"/>
      <c r="G82" s="25"/>
      <c r="H82" s="25"/>
      <c r="I82" s="25"/>
      <c r="J82" s="25"/>
      <c r="K82" s="25"/>
      <c r="L82" s="23"/>
    </row>
    <row r="83" spans="1:65" s="2" customFormat="1" ht="16.5" customHeight="1">
      <c r="A83" s="38"/>
      <c r="B83" s="39"/>
      <c r="C83" s="40"/>
      <c r="D83" s="40"/>
      <c r="E83" s="418" t="s">
        <v>667</v>
      </c>
      <c r="F83" s="420"/>
      <c r="G83" s="420"/>
      <c r="H83" s="420"/>
      <c r="I83" s="40"/>
      <c r="J83" s="40"/>
      <c r="K83" s="40"/>
      <c r="L83" s="11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pans="1:65" s="2" customFormat="1" ht="12" customHeight="1">
      <c r="A84" s="38"/>
      <c r="B84" s="39"/>
      <c r="C84" s="32" t="s">
        <v>131</v>
      </c>
      <c r="D84" s="40"/>
      <c r="E84" s="40"/>
      <c r="F84" s="40"/>
      <c r="G84" s="40"/>
      <c r="H84" s="40"/>
      <c r="I84" s="40"/>
      <c r="J84" s="40"/>
      <c r="K84" s="40"/>
      <c r="L84" s="11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pans="1:65" s="2" customFormat="1" ht="16.5" customHeight="1">
      <c r="A85" s="38"/>
      <c r="B85" s="39"/>
      <c r="C85" s="40"/>
      <c r="D85" s="40"/>
      <c r="E85" s="372" t="str">
        <f>E11</f>
        <v>SO 03.1 - Elektropilíř pro provoz ČS</v>
      </c>
      <c r="F85" s="420"/>
      <c r="G85" s="420"/>
      <c r="H85" s="420"/>
      <c r="I85" s="40"/>
      <c r="J85" s="40"/>
      <c r="K85" s="40"/>
      <c r="L85" s="117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pans="1:65" s="2" customFormat="1" ht="6.9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17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pans="1:65" s="2" customFormat="1" ht="12" customHeight="1">
      <c r="A87" s="38"/>
      <c r="B87" s="39"/>
      <c r="C87" s="32" t="s">
        <v>22</v>
      </c>
      <c r="D87" s="40"/>
      <c r="E87" s="40"/>
      <c r="F87" s="30" t="str">
        <f>F14</f>
        <v>Praha 6, k.ú. Bubeneč</v>
      </c>
      <c r="G87" s="40"/>
      <c r="H87" s="40"/>
      <c r="I87" s="32" t="s">
        <v>24</v>
      </c>
      <c r="J87" s="63">
        <f>IF(J14="","",J14)</f>
        <v>45674</v>
      </c>
      <c r="K87" s="40"/>
      <c r="L87" s="117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pans="1:65" s="2" customFormat="1" ht="6.9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17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pans="1:65" s="2" customFormat="1" ht="25.65" customHeight="1">
      <c r="A89" s="38"/>
      <c r="B89" s="39"/>
      <c r="C89" s="32" t="s">
        <v>29</v>
      </c>
      <c r="D89" s="40"/>
      <c r="E89" s="40"/>
      <c r="F89" s="30" t="str">
        <f>E17</f>
        <v>Hlavní město Praha</v>
      </c>
      <c r="G89" s="40"/>
      <c r="H89" s="40"/>
      <c r="I89" s="32" t="s">
        <v>36</v>
      </c>
      <c r="J89" s="36" t="str">
        <f>E23</f>
        <v>SWECO Hydroprojekt a.s.</v>
      </c>
      <c r="K89" s="40"/>
      <c r="L89" s="117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pans="1:65" s="2" customFormat="1" ht="25.65" customHeight="1">
      <c r="A90" s="38"/>
      <c r="B90" s="39"/>
      <c r="C90" s="32" t="s">
        <v>34</v>
      </c>
      <c r="D90" s="40"/>
      <c r="E90" s="40"/>
      <c r="F90" s="30" t="str">
        <f>IF(E20="","",E20)</f>
        <v>Vyplň údaj</v>
      </c>
      <c r="G90" s="40"/>
      <c r="H90" s="40"/>
      <c r="I90" s="32" t="s">
        <v>39</v>
      </c>
      <c r="J90" s="36" t="str">
        <f>E26</f>
        <v>SWECO Hydroprojekt a.s.</v>
      </c>
      <c r="K90" s="40"/>
      <c r="L90" s="117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pans="1:65" s="2" customFormat="1" ht="10.35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117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pans="1:65" s="10" customFormat="1" ht="29.25" customHeight="1">
      <c r="A92" s="150"/>
      <c r="B92" s="151"/>
      <c r="C92" s="152" t="s">
        <v>138</v>
      </c>
      <c r="D92" s="153" t="s">
        <v>61</v>
      </c>
      <c r="E92" s="153" t="s">
        <v>57</v>
      </c>
      <c r="F92" s="153" t="s">
        <v>58</v>
      </c>
      <c r="G92" s="153" t="s">
        <v>139</v>
      </c>
      <c r="H92" s="153" t="s">
        <v>140</v>
      </c>
      <c r="I92" s="153" t="s">
        <v>141</v>
      </c>
      <c r="J92" s="153" t="s">
        <v>135</v>
      </c>
      <c r="K92" s="154" t="s">
        <v>142</v>
      </c>
      <c r="L92" s="155"/>
      <c r="M92" s="72" t="s">
        <v>31</v>
      </c>
      <c r="N92" s="73" t="s">
        <v>46</v>
      </c>
      <c r="O92" s="73" t="s">
        <v>143</v>
      </c>
      <c r="P92" s="73" t="s">
        <v>144</v>
      </c>
      <c r="Q92" s="73" t="s">
        <v>145</v>
      </c>
      <c r="R92" s="73" t="s">
        <v>146</v>
      </c>
      <c r="S92" s="73" t="s">
        <v>147</v>
      </c>
      <c r="T92" s="74" t="s">
        <v>148</v>
      </c>
      <c r="U92" s="150"/>
      <c r="V92" s="150"/>
      <c r="W92" s="150"/>
      <c r="X92" s="150"/>
      <c r="Y92" s="150"/>
      <c r="Z92" s="150"/>
      <c r="AA92" s="150"/>
      <c r="AB92" s="150"/>
      <c r="AC92" s="150"/>
      <c r="AD92" s="150"/>
      <c r="AE92" s="150"/>
    </row>
    <row r="93" spans="1:65" s="2" customFormat="1" ht="22.8" customHeight="1">
      <c r="A93" s="38"/>
      <c r="B93" s="39"/>
      <c r="C93" s="79" t="s">
        <v>149</v>
      </c>
      <c r="D93" s="40"/>
      <c r="E93" s="40"/>
      <c r="F93" s="40"/>
      <c r="G93" s="40"/>
      <c r="H93" s="40"/>
      <c r="I93" s="40"/>
      <c r="J93" s="156">
        <f>BK93</f>
        <v>0</v>
      </c>
      <c r="K93" s="40"/>
      <c r="L93" s="43"/>
      <c r="M93" s="75"/>
      <c r="N93" s="157"/>
      <c r="O93" s="76"/>
      <c r="P93" s="158">
        <f>P94+P137</f>
        <v>0</v>
      </c>
      <c r="Q93" s="76"/>
      <c r="R93" s="158">
        <f>R94+R137</f>
        <v>15.797372600000001</v>
      </c>
      <c r="S93" s="76"/>
      <c r="T93" s="159">
        <f>T94+T137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20" t="s">
        <v>75</v>
      </c>
      <c r="AU93" s="20" t="s">
        <v>124</v>
      </c>
      <c r="BK93" s="160">
        <f>BK94+BK137</f>
        <v>0</v>
      </c>
    </row>
    <row r="94" spans="1:65" s="11" customFormat="1" ht="25.95" customHeight="1">
      <c r="B94" s="161"/>
      <c r="C94" s="162"/>
      <c r="D94" s="163" t="s">
        <v>75</v>
      </c>
      <c r="E94" s="164" t="s">
        <v>201</v>
      </c>
      <c r="F94" s="164" t="s">
        <v>202</v>
      </c>
      <c r="G94" s="162"/>
      <c r="H94" s="162"/>
      <c r="I94" s="165"/>
      <c r="J94" s="166">
        <f>BK94</f>
        <v>0</v>
      </c>
      <c r="K94" s="162"/>
      <c r="L94" s="167"/>
      <c r="M94" s="168"/>
      <c r="N94" s="169"/>
      <c r="O94" s="169"/>
      <c r="P94" s="170">
        <f>P95+P106+P114+P120+P131</f>
        <v>0</v>
      </c>
      <c r="Q94" s="169"/>
      <c r="R94" s="170">
        <f>R95+R106+R114+R120+R131</f>
        <v>3.8002599999999997E-2</v>
      </c>
      <c r="S94" s="169"/>
      <c r="T94" s="171">
        <f>T95+T106+T114+T120+T131</f>
        <v>0</v>
      </c>
      <c r="AR94" s="172" t="s">
        <v>85</v>
      </c>
      <c r="AT94" s="173" t="s">
        <v>75</v>
      </c>
      <c r="AU94" s="173" t="s">
        <v>76</v>
      </c>
      <c r="AY94" s="172" t="s">
        <v>152</v>
      </c>
      <c r="BK94" s="174">
        <f>BK95+BK106+BK114+BK120+BK131</f>
        <v>0</v>
      </c>
    </row>
    <row r="95" spans="1:65" s="11" customFormat="1" ht="22.8" customHeight="1">
      <c r="B95" s="161"/>
      <c r="C95" s="162"/>
      <c r="D95" s="163" t="s">
        <v>75</v>
      </c>
      <c r="E95" s="205" t="s">
        <v>1614</v>
      </c>
      <c r="F95" s="205" t="s">
        <v>1615</v>
      </c>
      <c r="G95" s="162"/>
      <c r="H95" s="162"/>
      <c r="I95" s="165"/>
      <c r="J95" s="206">
        <f>BK95</f>
        <v>0</v>
      </c>
      <c r="K95" s="162"/>
      <c r="L95" s="167"/>
      <c r="M95" s="168"/>
      <c r="N95" s="169"/>
      <c r="O95" s="169"/>
      <c r="P95" s="170">
        <f>SUM(P96:P105)</f>
        <v>0</v>
      </c>
      <c r="Q95" s="169"/>
      <c r="R95" s="170">
        <f>SUM(R96:R105)</f>
        <v>9.7411999999999985E-3</v>
      </c>
      <c r="S95" s="169"/>
      <c r="T95" s="171">
        <f>SUM(T96:T105)</f>
        <v>0</v>
      </c>
      <c r="AR95" s="172" t="s">
        <v>85</v>
      </c>
      <c r="AT95" s="173" t="s">
        <v>75</v>
      </c>
      <c r="AU95" s="173" t="s">
        <v>83</v>
      </c>
      <c r="AY95" s="172" t="s">
        <v>152</v>
      </c>
      <c r="BK95" s="174">
        <f>SUM(BK96:BK105)</f>
        <v>0</v>
      </c>
    </row>
    <row r="96" spans="1:65" s="2" customFormat="1" ht="16.5" customHeight="1">
      <c r="A96" s="38"/>
      <c r="B96" s="39"/>
      <c r="C96" s="175" t="s">
        <v>83</v>
      </c>
      <c r="D96" s="175" t="s">
        <v>153</v>
      </c>
      <c r="E96" s="176" t="s">
        <v>1616</v>
      </c>
      <c r="F96" s="177" t="s">
        <v>1617</v>
      </c>
      <c r="G96" s="178" t="s">
        <v>700</v>
      </c>
      <c r="H96" s="179">
        <v>1.625</v>
      </c>
      <c r="I96" s="180"/>
      <c r="J96" s="181">
        <f>ROUND(I96*H96,2)</f>
        <v>0</v>
      </c>
      <c r="K96" s="177" t="s">
        <v>31</v>
      </c>
      <c r="L96" s="43"/>
      <c r="M96" s="182" t="s">
        <v>31</v>
      </c>
      <c r="N96" s="183" t="s">
        <v>47</v>
      </c>
      <c r="O96" s="68"/>
      <c r="P96" s="184">
        <f>O96*H96</f>
        <v>0</v>
      </c>
      <c r="Q96" s="184">
        <v>4.0000000000000002E-4</v>
      </c>
      <c r="R96" s="184">
        <f>Q96*H96</f>
        <v>6.5000000000000008E-4</v>
      </c>
      <c r="S96" s="184">
        <v>0</v>
      </c>
      <c r="T96" s="185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186" t="s">
        <v>208</v>
      </c>
      <c r="AT96" s="186" t="s">
        <v>153</v>
      </c>
      <c r="AU96" s="186" t="s">
        <v>85</v>
      </c>
      <c r="AY96" s="20" t="s">
        <v>152</v>
      </c>
      <c r="BE96" s="187">
        <f>IF(N96="základní",J96,0)</f>
        <v>0</v>
      </c>
      <c r="BF96" s="187">
        <f>IF(N96="snížená",J96,0)</f>
        <v>0</v>
      </c>
      <c r="BG96" s="187">
        <f>IF(N96="zákl. přenesená",J96,0)</f>
        <v>0</v>
      </c>
      <c r="BH96" s="187">
        <f>IF(N96="sníž. přenesená",J96,0)</f>
        <v>0</v>
      </c>
      <c r="BI96" s="187">
        <f>IF(N96="nulová",J96,0)</f>
        <v>0</v>
      </c>
      <c r="BJ96" s="20" t="s">
        <v>83</v>
      </c>
      <c r="BK96" s="187">
        <f>ROUND(I96*H96,2)</f>
        <v>0</v>
      </c>
      <c r="BL96" s="20" t="s">
        <v>208</v>
      </c>
      <c r="BM96" s="186" t="s">
        <v>1618</v>
      </c>
    </row>
    <row r="97" spans="1:65" s="13" customFormat="1" ht="10.199999999999999">
      <c r="B97" s="207"/>
      <c r="C97" s="208"/>
      <c r="D97" s="188" t="s">
        <v>210</v>
      </c>
      <c r="E97" s="209" t="s">
        <v>31</v>
      </c>
      <c r="F97" s="210" t="s">
        <v>1619</v>
      </c>
      <c r="G97" s="208"/>
      <c r="H97" s="209" t="s">
        <v>31</v>
      </c>
      <c r="I97" s="211"/>
      <c r="J97" s="208"/>
      <c r="K97" s="208"/>
      <c r="L97" s="212"/>
      <c r="M97" s="213"/>
      <c r="N97" s="214"/>
      <c r="O97" s="214"/>
      <c r="P97" s="214"/>
      <c r="Q97" s="214"/>
      <c r="R97" s="214"/>
      <c r="S97" s="214"/>
      <c r="T97" s="215"/>
      <c r="AT97" s="216" t="s">
        <v>210</v>
      </c>
      <c r="AU97" s="216" t="s">
        <v>85</v>
      </c>
      <c r="AV97" s="13" t="s">
        <v>83</v>
      </c>
      <c r="AW97" s="13" t="s">
        <v>38</v>
      </c>
      <c r="AX97" s="13" t="s">
        <v>76</v>
      </c>
      <c r="AY97" s="216" t="s">
        <v>152</v>
      </c>
    </row>
    <row r="98" spans="1:65" s="13" customFormat="1" ht="10.199999999999999">
      <c r="B98" s="207"/>
      <c r="C98" s="208"/>
      <c r="D98" s="188" t="s">
        <v>210</v>
      </c>
      <c r="E98" s="209" t="s">
        <v>31</v>
      </c>
      <c r="F98" s="210" t="s">
        <v>1620</v>
      </c>
      <c r="G98" s="208"/>
      <c r="H98" s="209" t="s">
        <v>31</v>
      </c>
      <c r="I98" s="211"/>
      <c r="J98" s="208"/>
      <c r="K98" s="208"/>
      <c r="L98" s="212"/>
      <c r="M98" s="213"/>
      <c r="N98" s="214"/>
      <c r="O98" s="214"/>
      <c r="P98" s="214"/>
      <c r="Q98" s="214"/>
      <c r="R98" s="214"/>
      <c r="S98" s="214"/>
      <c r="T98" s="215"/>
      <c r="AT98" s="216" t="s">
        <v>210</v>
      </c>
      <c r="AU98" s="216" t="s">
        <v>85</v>
      </c>
      <c r="AV98" s="13" t="s">
        <v>83</v>
      </c>
      <c r="AW98" s="13" t="s">
        <v>38</v>
      </c>
      <c r="AX98" s="13" t="s">
        <v>76</v>
      </c>
      <c r="AY98" s="216" t="s">
        <v>152</v>
      </c>
    </row>
    <row r="99" spans="1:65" s="13" customFormat="1" ht="10.199999999999999">
      <c r="B99" s="207"/>
      <c r="C99" s="208"/>
      <c r="D99" s="188" t="s">
        <v>210</v>
      </c>
      <c r="E99" s="209" t="s">
        <v>31</v>
      </c>
      <c r="F99" s="210" t="s">
        <v>1621</v>
      </c>
      <c r="G99" s="208"/>
      <c r="H99" s="209" t="s">
        <v>31</v>
      </c>
      <c r="I99" s="211"/>
      <c r="J99" s="208"/>
      <c r="K99" s="208"/>
      <c r="L99" s="212"/>
      <c r="M99" s="213"/>
      <c r="N99" s="214"/>
      <c r="O99" s="214"/>
      <c r="P99" s="214"/>
      <c r="Q99" s="214"/>
      <c r="R99" s="214"/>
      <c r="S99" s="214"/>
      <c r="T99" s="215"/>
      <c r="AT99" s="216" t="s">
        <v>210</v>
      </c>
      <c r="AU99" s="216" t="s">
        <v>85</v>
      </c>
      <c r="AV99" s="13" t="s">
        <v>83</v>
      </c>
      <c r="AW99" s="13" t="s">
        <v>38</v>
      </c>
      <c r="AX99" s="13" t="s">
        <v>76</v>
      </c>
      <c r="AY99" s="216" t="s">
        <v>152</v>
      </c>
    </row>
    <row r="100" spans="1:65" s="14" customFormat="1" ht="10.199999999999999">
      <c r="B100" s="217"/>
      <c r="C100" s="218"/>
      <c r="D100" s="188" t="s">
        <v>210</v>
      </c>
      <c r="E100" s="219" t="s">
        <v>31</v>
      </c>
      <c r="F100" s="220" t="s">
        <v>1622</v>
      </c>
      <c r="G100" s="218"/>
      <c r="H100" s="221">
        <v>1.625</v>
      </c>
      <c r="I100" s="222"/>
      <c r="J100" s="218"/>
      <c r="K100" s="218"/>
      <c r="L100" s="223"/>
      <c r="M100" s="224"/>
      <c r="N100" s="225"/>
      <c r="O100" s="225"/>
      <c r="P100" s="225"/>
      <c r="Q100" s="225"/>
      <c r="R100" s="225"/>
      <c r="S100" s="225"/>
      <c r="T100" s="226"/>
      <c r="AT100" s="227" t="s">
        <v>210</v>
      </c>
      <c r="AU100" s="227" t="s">
        <v>85</v>
      </c>
      <c r="AV100" s="14" t="s">
        <v>85</v>
      </c>
      <c r="AW100" s="14" t="s">
        <v>38</v>
      </c>
      <c r="AX100" s="14" t="s">
        <v>76</v>
      </c>
      <c r="AY100" s="227" t="s">
        <v>152</v>
      </c>
    </row>
    <row r="101" spans="1:65" s="15" customFormat="1" ht="10.199999999999999">
      <c r="B101" s="228"/>
      <c r="C101" s="229"/>
      <c r="D101" s="188" t="s">
        <v>210</v>
      </c>
      <c r="E101" s="230" t="s">
        <v>31</v>
      </c>
      <c r="F101" s="231" t="s">
        <v>223</v>
      </c>
      <c r="G101" s="229"/>
      <c r="H101" s="232">
        <v>1.625</v>
      </c>
      <c r="I101" s="233"/>
      <c r="J101" s="229"/>
      <c r="K101" s="229"/>
      <c r="L101" s="234"/>
      <c r="M101" s="235"/>
      <c r="N101" s="236"/>
      <c r="O101" s="236"/>
      <c r="P101" s="236"/>
      <c r="Q101" s="236"/>
      <c r="R101" s="236"/>
      <c r="S101" s="236"/>
      <c r="T101" s="237"/>
      <c r="AT101" s="238" t="s">
        <v>210</v>
      </c>
      <c r="AU101" s="238" t="s">
        <v>85</v>
      </c>
      <c r="AV101" s="15" t="s">
        <v>157</v>
      </c>
      <c r="AW101" s="15" t="s">
        <v>38</v>
      </c>
      <c r="AX101" s="15" t="s">
        <v>83</v>
      </c>
      <c r="AY101" s="238" t="s">
        <v>152</v>
      </c>
    </row>
    <row r="102" spans="1:65" s="2" customFormat="1" ht="24.15" customHeight="1">
      <c r="A102" s="38"/>
      <c r="B102" s="39"/>
      <c r="C102" s="239" t="s">
        <v>85</v>
      </c>
      <c r="D102" s="239" t="s">
        <v>224</v>
      </c>
      <c r="E102" s="240" t="s">
        <v>1623</v>
      </c>
      <c r="F102" s="241" t="s">
        <v>1624</v>
      </c>
      <c r="G102" s="242" t="s">
        <v>700</v>
      </c>
      <c r="H102" s="243">
        <v>1.8939999999999999</v>
      </c>
      <c r="I102" s="244"/>
      <c r="J102" s="245">
        <f>ROUND(I102*H102,2)</f>
        <v>0</v>
      </c>
      <c r="K102" s="241" t="s">
        <v>31</v>
      </c>
      <c r="L102" s="246"/>
      <c r="M102" s="247" t="s">
        <v>31</v>
      </c>
      <c r="N102" s="248" t="s">
        <v>47</v>
      </c>
      <c r="O102" s="68"/>
      <c r="P102" s="184">
        <f>O102*H102</f>
        <v>0</v>
      </c>
      <c r="Q102" s="184">
        <v>4.7999999999999996E-3</v>
      </c>
      <c r="R102" s="184">
        <f>Q102*H102</f>
        <v>9.0911999999999989E-3</v>
      </c>
      <c r="S102" s="184">
        <v>0</v>
      </c>
      <c r="T102" s="185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186" t="s">
        <v>227</v>
      </c>
      <c r="AT102" s="186" t="s">
        <v>224</v>
      </c>
      <c r="AU102" s="186" t="s">
        <v>85</v>
      </c>
      <c r="AY102" s="20" t="s">
        <v>152</v>
      </c>
      <c r="BE102" s="187">
        <f>IF(N102="základní",J102,0)</f>
        <v>0</v>
      </c>
      <c r="BF102" s="187">
        <f>IF(N102="snížená",J102,0)</f>
        <v>0</v>
      </c>
      <c r="BG102" s="187">
        <f>IF(N102="zákl. přenesená",J102,0)</f>
        <v>0</v>
      </c>
      <c r="BH102" s="187">
        <f>IF(N102="sníž. přenesená",J102,0)</f>
        <v>0</v>
      </c>
      <c r="BI102" s="187">
        <f>IF(N102="nulová",J102,0)</f>
        <v>0</v>
      </c>
      <c r="BJ102" s="20" t="s">
        <v>83</v>
      </c>
      <c r="BK102" s="187">
        <f>ROUND(I102*H102,2)</f>
        <v>0</v>
      </c>
      <c r="BL102" s="20" t="s">
        <v>208</v>
      </c>
      <c r="BM102" s="186" t="s">
        <v>1625</v>
      </c>
    </row>
    <row r="103" spans="1:65" s="14" customFormat="1" ht="10.199999999999999">
      <c r="B103" s="217"/>
      <c r="C103" s="218"/>
      <c r="D103" s="188" t="s">
        <v>210</v>
      </c>
      <c r="E103" s="219" t="s">
        <v>31</v>
      </c>
      <c r="F103" s="220" t="s">
        <v>1626</v>
      </c>
      <c r="G103" s="218"/>
      <c r="H103" s="221">
        <v>1.8939999999999999</v>
      </c>
      <c r="I103" s="222"/>
      <c r="J103" s="218"/>
      <c r="K103" s="218"/>
      <c r="L103" s="223"/>
      <c r="M103" s="224"/>
      <c r="N103" s="225"/>
      <c r="O103" s="225"/>
      <c r="P103" s="225"/>
      <c r="Q103" s="225"/>
      <c r="R103" s="225"/>
      <c r="S103" s="225"/>
      <c r="T103" s="226"/>
      <c r="AT103" s="227" t="s">
        <v>210</v>
      </c>
      <c r="AU103" s="227" t="s">
        <v>85</v>
      </c>
      <c r="AV103" s="14" t="s">
        <v>85</v>
      </c>
      <c r="AW103" s="14" t="s">
        <v>38</v>
      </c>
      <c r="AX103" s="14" t="s">
        <v>76</v>
      </c>
      <c r="AY103" s="227" t="s">
        <v>152</v>
      </c>
    </row>
    <row r="104" spans="1:65" s="15" customFormat="1" ht="10.199999999999999">
      <c r="B104" s="228"/>
      <c r="C104" s="229"/>
      <c r="D104" s="188" t="s">
        <v>210</v>
      </c>
      <c r="E104" s="230" t="s">
        <v>31</v>
      </c>
      <c r="F104" s="231" t="s">
        <v>223</v>
      </c>
      <c r="G104" s="229"/>
      <c r="H104" s="232">
        <v>1.8939999999999999</v>
      </c>
      <c r="I104" s="233"/>
      <c r="J104" s="229"/>
      <c r="K104" s="229"/>
      <c r="L104" s="234"/>
      <c r="M104" s="235"/>
      <c r="N104" s="236"/>
      <c r="O104" s="236"/>
      <c r="P104" s="236"/>
      <c r="Q104" s="236"/>
      <c r="R104" s="236"/>
      <c r="S104" s="236"/>
      <c r="T104" s="237"/>
      <c r="AT104" s="238" t="s">
        <v>210</v>
      </c>
      <c r="AU104" s="238" t="s">
        <v>85</v>
      </c>
      <c r="AV104" s="15" t="s">
        <v>157</v>
      </c>
      <c r="AW104" s="15" t="s">
        <v>38</v>
      </c>
      <c r="AX104" s="15" t="s">
        <v>83</v>
      </c>
      <c r="AY104" s="238" t="s">
        <v>152</v>
      </c>
    </row>
    <row r="105" spans="1:65" s="2" customFormat="1" ht="24.15" customHeight="1">
      <c r="A105" s="38"/>
      <c r="B105" s="39"/>
      <c r="C105" s="175" t="s">
        <v>165</v>
      </c>
      <c r="D105" s="175" t="s">
        <v>153</v>
      </c>
      <c r="E105" s="176" t="s">
        <v>1627</v>
      </c>
      <c r="F105" s="177" t="s">
        <v>1628</v>
      </c>
      <c r="G105" s="178" t="s">
        <v>360</v>
      </c>
      <c r="H105" s="179">
        <v>0.01</v>
      </c>
      <c r="I105" s="180"/>
      <c r="J105" s="181">
        <f>ROUND(I105*H105,2)</f>
        <v>0</v>
      </c>
      <c r="K105" s="177" t="s">
        <v>31</v>
      </c>
      <c r="L105" s="43"/>
      <c r="M105" s="182" t="s">
        <v>31</v>
      </c>
      <c r="N105" s="183" t="s">
        <v>47</v>
      </c>
      <c r="O105" s="68"/>
      <c r="P105" s="184">
        <f>O105*H105</f>
        <v>0</v>
      </c>
      <c r="Q105" s="184">
        <v>0</v>
      </c>
      <c r="R105" s="184">
        <f>Q105*H105</f>
        <v>0</v>
      </c>
      <c r="S105" s="184">
        <v>0</v>
      </c>
      <c r="T105" s="185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186" t="s">
        <v>208</v>
      </c>
      <c r="AT105" s="186" t="s">
        <v>153</v>
      </c>
      <c r="AU105" s="186" t="s">
        <v>85</v>
      </c>
      <c r="AY105" s="20" t="s">
        <v>152</v>
      </c>
      <c r="BE105" s="187">
        <f>IF(N105="základní",J105,0)</f>
        <v>0</v>
      </c>
      <c r="BF105" s="187">
        <f>IF(N105="snížená",J105,0)</f>
        <v>0</v>
      </c>
      <c r="BG105" s="187">
        <f>IF(N105="zákl. přenesená",J105,0)</f>
        <v>0</v>
      </c>
      <c r="BH105" s="187">
        <f>IF(N105="sníž. přenesená",J105,0)</f>
        <v>0</v>
      </c>
      <c r="BI105" s="187">
        <f>IF(N105="nulová",J105,0)</f>
        <v>0</v>
      </c>
      <c r="BJ105" s="20" t="s">
        <v>83</v>
      </c>
      <c r="BK105" s="187">
        <f>ROUND(I105*H105,2)</f>
        <v>0</v>
      </c>
      <c r="BL105" s="20" t="s">
        <v>208</v>
      </c>
      <c r="BM105" s="186" t="s">
        <v>1629</v>
      </c>
    </row>
    <row r="106" spans="1:65" s="11" customFormat="1" ht="22.8" customHeight="1">
      <c r="B106" s="161"/>
      <c r="C106" s="162"/>
      <c r="D106" s="163" t="s">
        <v>75</v>
      </c>
      <c r="E106" s="205" t="s">
        <v>362</v>
      </c>
      <c r="F106" s="205" t="s">
        <v>363</v>
      </c>
      <c r="G106" s="162"/>
      <c r="H106" s="162"/>
      <c r="I106" s="165"/>
      <c r="J106" s="206">
        <f>BK106</f>
        <v>0</v>
      </c>
      <c r="K106" s="162"/>
      <c r="L106" s="167"/>
      <c r="M106" s="168"/>
      <c r="N106" s="169"/>
      <c r="O106" s="169"/>
      <c r="P106" s="170">
        <f>SUM(P107:P113)</f>
        <v>0</v>
      </c>
      <c r="Q106" s="169"/>
      <c r="R106" s="170">
        <f>SUM(R107:R113)</f>
        <v>2E-3</v>
      </c>
      <c r="S106" s="169"/>
      <c r="T106" s="171">
        <f>SUM(T107:T113)</f>
        <v>0</v>
      </c>
      <c r="AR106" s="172" t="s">
        <v>85</v>
      </c>
      <c r="AT106" s="173" t="s">
        <v>75</v>
      </c>
      <c r="AU106" s="173" t="s">
        <v>83</v>
      </c>
      <c r="AY106" s="172" t="s">
        <v>152</v>
      </c>
      <c r="BK106" s="174">
        <f>SUM(BK107:BK113)</f>
        <v>0</v>
      </c>
    </row>
    <row r="107" spans="1:65" s="2" customFormat="1" ht="16.5" customHeight="1">
      <c r="A107" s="38"/>
      <c r="B107" s="39"/>
      <c r="C107" s="175" t="s">
        <v>157</v>
      </c>
      <c r="D107" s="175" t="s">
        <v>153</v>
      </c>
      <c r="E107" s="176" t="s">
        <v>1630</v>
      </c>
      <c r="F107" s="177" t="s">
        <v>1631</v>
      </c>
      <c r="G107" s="178" t="s">
        <v>262</v>
      </c>
      <c r="H107" s="179">
        <v>1</v>
      </c>
      <c r="I107" s="180"/>
      <c r="J107" s="181">
        <f>ROUND(I107*H107,2)</f>
        <v>0</v>
      </c>
      <c r="K107" s="177" t="s">
        <v>31</v>
      </c>
      <c r="L107" s="43"/>
      <c r="M107" s="182" t="s">
        <v>31</v>
      </c>
      <c r="N107" s="183" t="s">
        <v>47</v>
      </c>
      <c r="O107" s="68"/>
      <c r="P107" s="184">
        <f>O107*H107</f>
        <v>0</v>
      </c>
      <c r="Q107" s="184">
        <v>0</v>
      </c>
      <c r="R107" s="184">
        <f>Q107*H107</f>
        <v>0</v>
      </c>
      <c r="S107" s="184">
        <v>0</v>
      </c>
      <c r="T107" s="185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186" t="s">
        <v>208</v>
      </c>
      <c r="AT107" s="186" t="s">
        <v>153</v>
      </c>
      <c r="AU107" s="186" t="s">
        <v>85</v>
      </c>
      <c r="AY107" s="20" t="s">
        <v>152</v>
      </c>
      <c r="BE107" s="187">
        <f>IF(N107="základní",J107,0)</f>
        <v>0</v>
      </c>
      <c r="BF107" s="187">
        <f>IF(N107="snížená",J107,0)</f>
        <v>0</v>
      </c>
      <c r="BG107" s="187">
        <f>IF(N107="zákl. přenesená",J107,0)</f>
        <v>0</v>
      </c>
      <c r="BH107" s="187">
        <f>IF(N107="sníž. přenesená",J107,0)</f>
        <v>0</v>
      </c>
      <c r="BI107" s="187">
        <f>IF(N107="nulová",J107,0)</f>
        <v>0</v>
      </c>
      <c r="BJ107" s="20" t="s">
        <v>83</v>
      </c>
      <c r="BK107" s="187">
        <f>ROUND(I107*H107,2)</f>
        <v>0</v>
      </c>
      <c r="BL107" s="20" t="s">
        <v>208</v>
      </c>
      <c r="BM107" s="186" t="s">
        <v>1632</v>
      </c>
    </row>
    <row r="108" spans="1:65" s="13" customFormat="1" ht="10.199999999999999">
      <c r="B108" s="207"/>
      <c r="C108" s="208"/>
      <c r="D108" s="188" t="s">
        <v>210</v>
      </c>
      <c r="E108" s="209" t="s">
        <v>31</v>
      </c>
      <c r="F108" s="210" t="s">
        <v>1633</v>
      </c>
      <c r="G108" s="208"/>
      <c r="H108" s="209" t="s">
        <v>31</v>
      </c>
      <c r="I108" s="211"/>
      <c r="J108" s="208"/>
      <c r="K108" s="208"/>
      <c r="L108" s="212"/>
      <c r="M108" s="213"/>
      <c r="N108" s="214"/>
      <c r="O108" s="214"/>
      <c r="P108" s="214"/>
      <c r="Q108" s="214"/>
      <c r="R108" s="214"/>
      <c r="S108" s="214"/>
      <c r="T108" s="215"/>
      <c r="AT108" s="216" t="s">
        <v>210</v>
      </c>
      <c r="AU108" s="216" t="s">
        <v>85</v>
      </c>
      <c r="AV108" s="13" t="s">
        <v>83</v>
      </c>
      <c r="AW108" s="13" t="s">
        <v>38</v>
      </c>
      <c r="AX108" s="13" t="s">
        <v>76</v>
      </c>
      <c r="AY108" s="216" t="s">
        <v>152</v>
      </c>
    </row>
    <row r="109" spans="1:65" s="13" customFormat="1" ht="10.199999999999999">
      <c r="B109" s="207"/>
      <c r="C109" s="208"/>
      <c r="D109" s="188" t="s">
        <v>210</v>
      </c>
      <c r="E109" s="209" t="s">
        <v>31</v>
      </c>
      <c r="F109" s="210" t="s">
        <v>1634</v>
      </c>
      <c r="G109" s="208"/>
      <c r="H109" s="209" t="s">
        <v>31</v>
      </c>
      <c r="I109" s="211"/>
      <c r="J109" s="208"/>
      <c r="K109" s="208"/>
      <c r="L109" s="212"/>
      <c r="M109" s="213"/>
      <c r="N109" s="214"/>
      <c r="O109" s="214"/>
      <c r="P109" s="214"/>
      <c r="Q109" s="214"/>
      <c r="R109" s="214"/>
      <c r="S109" s="214"/>
      <c r="T109" s="215"/>
      <c r="AT109" s="216" t="s">
        <v>210</v>
      </c>
      <c r="AU109" s="216" t="s">
        <v>85</v>
      </c>
      <c r="AV109" s="13" t="s">
        <v>83</v>
      </c>
      <c r="AW109" s="13" t="s">
        <v>38</v>
      </c>
      <c r="AX109" s="13" t="s">
        <v>76</v>
      </c>
      <c r="AY109" s="216" t="s">
        <v>152</v>
      </c>
    </row>
    <row r="110" spans="1:65" s="14" customFormat="1" ht="10.199999999999999">
      <c r="B110" s="217"/>
      <c r="C110" s="218"/>
      <c r="D110" s="188" t="s">
        <v>210</v>
      </c>
      <c r="E110" s="219" t="s">
        <v>31</v>
      </c>
      <c r="F110" s="220" t="s">
        <v>293</v>
      </c>
      <c r="G110" s="218"/>
      <c r="H110" s="221">
        <v>1</v>
      </c>
      <c r="I110" s="222"/>
      <c r="J110" s="218"/>
      <c r="K110" s="218"/>
      <c r="L110" s="223"/>
      <c r="M110" s="224"/>
      <c r="N110" s="225"/>
      <c r="O110" s="225"/>
      <c r="P110" s="225"/>
      <c r="Q110" s="225"/>
      <c r="R110" s="225"/>
      <c r="S110" s="225"/>
      <c r="T110" s="226"/>
      <c r="AT110" s="227" t="s">
        <v>210</v>
      </c>
      <c r="AU110" s="227" t="s">
        <v>85</v>
      </c>
      <c r="AV110" s="14" t="s">
        <v>85</v>
      </c>
      <c r="AW110" s="14" t="s">
        <v>38</v>
      </c>
      <c r="AX110" s="14" t="s">
        <v>76</v>
      </c>
      <c r="AY110" s="227" t="s">
        <v>152</v>
      </c>
    </row>
    <row r="111" spans="1:65" s="15" customFormat="1" ht="10.199999999999999">
      <c r="B111" s="228"/>
      <c r="C111" s="229"/>
      <c r="D111" s="188" t="s">
        <v>210</v>
      </c>
      <c r="E111" s="230" t="s">
        <v>31</v>
      </c>
      <c r="F111" s="231" t="s">
        <v>223</v>
      </c>
      <c r="G111" s="229"/>
      <c r="H111" s="232">
        <v>1</v>
      </c>
      <c r="I111" s="233"/>
      <c r="J111" s="229"/>
      <c r="K111" s="229"/>
      <c r="L111" s="234"/>
      <c r="M111" s="235"/>
      <c r="N111" s="236"/>
      <c r="O111" s="236"/>
      <c r="P111" s="236"/>
      <c r="Q111" s="236"/>
      <c r="R111" s="236"/>
      <c r="S111" s="236"/>
      <c r="T111" s="237"/>
      <c r="AT111" s="238" t="s">
        <v>210</v>
      </c>
      <c r="AU111" s="238" t="s">
        <v>85</v>
      </c>
      <c r="AV111" s="15" t="s">
        <v>157</v>
      </c>
      <c r="AW111" s="15" t="s">
        <v>38</v>
      </c>
      <c r="AX111" s="15" t="s">
        <v>83</v>
      </c>
      <c r="AY111" s="238" t="s">
        <v>152</v>
      </c>
    </row>
    <row r="112" spans="1:65" s="2" customFormat="1" ht="16.5" customHeight="1">
      <c r="A112" s="38"/>
      <c r="B112" s="39"/>
      <c r="C112" s="239" t="s">
        <v>174</v>
      </c>
      <c r="D112" s="239" t="s">
        <v>224</v>
      </c>
      <c r="E112" s="240" t="s">
        <v>1635</v>
      </c>
      <c r="F112" s="241" t="s">
        <v>1636</v>
      </c>
      <c r="G112" s="242" t="s">
        <v>262</v>
      </c>
      <c r="H112" s="243">
        <v>1</v>
      </c>
      <c r="I112" s="244"/>
      <c r="J112" s="245">
        <f>ROUND(I112*H112,2)</f>
        <v>0</v>
      </c>
      <c r="K112" s="241" t="s">
        <v>31</v>
      </c>
      <c r="L112" s="246"/>
      <c r="M112" s="247" t="s">
        <v>31</v>
      </c>
      <c r="N112" s="248" t="s">
        <v>47</v>
      </c>
      <c r="O112" s="68"/>
      <c r="P112" s="184">
        <f>O112*H112</f>
        <v>0</v>
      </c>
      <c r="Q112" s="184">
        <v>2E-3</v>
      </c>
      <c r="R112" s="184">
        <f>Q112*H112</f>
        <v>2E-3</v>
      </c>
      <c r="S112" s="184">
        <v>0</v>
      </c>
      <c r="T112" s="185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186" t="s">
        <v>227</v>
      </c>
      <c r="AT112" s="186" t="s">
        <v>224</v>
      </c>
      <c r="AU112" s="186" t="s">
        <v>85</v>
      </c>
      <c r="AY112" s="20" t="s">
        <v>152</v>
      </c>
      <c r="BE112" s="187">
        <f>IF(N112="základní",J112,0)</f>
        <v>0</v>
      </c>
      <c r="BF112" s="187">
        <f>IF(N112="snížená",J112,0)</f>
        <v>0</v>
      </c>
      <c r="BG112" s="187">
        <f>IF(N112="zákl. přenesená",J112,0)</f>
        <v>0</v>
      </c>
      <c r="BH112" s="187">
        <f>IF(N112="sníž. přenesená",J112,0)</f>
        <v>0</v>
      </c>
      <c r="BI112" s="187">
        <f>IF(N112="nulová",J112,0)</f>
        <v>0</v>
      </c>
      <c r="BJ112" s="20" t="s">
        <v>83</v>
      </c>
      <c r="BK112" s="187">
        <f>ROUND(I112*H112,2)</f>
        <v>0</v>
      </c>
      <c r="BL112" s="20" t="s">
        <v>208</v>
      </c>
      <c r="BM112" s="186" t="s">
        <v>1637</v>
      </c>
    </row>
    <row r="113" spans="1:65" s="2" customFormat="1" ht="24.15" customHeight="1">
      <c r="A113" s="38"/>
      <c r="B113" s="39"/>
      <c r="C113" s="175" t="s">
        <v>179</v>
      </c>
      <c r="D113" s="175" t="s">
        <v>153</v>
      </c>
      <c r="E113" s="176" t="s">
        <v>401</v>
      </c>
      <c r="F113" s="177" t="s">
        <v>402</v>
      </c>
      <c r="G113" s="178" t="s">
        <v>360</v>
      </c>
      <c r="H113" s="179">
        <v>2E-3</v>
      </c>
      <c r="I113" s="180"/>
      <c r="J113" s="181">
        <f>ROUND(I113*H113,2)</f>
        <v>0</v>
      </c>
      <c r="K113" s="177" t="s">
        <v>31</v>
      </c>
      <c r="L113" s="43"/>
      <c r="M113" s="182" t="s">
        <v>31</v>
      </c>
      <c r="N113" s="183" t="s">
        <v>47</v>
      </c>
      <c r="O113" s="68"/>
      <c r="P113" s="184">
        <f>O113*H113</f>
        <v>0</v>
      </c>
      <c r="Q113" s="184">
        <v>0</v>
      </c>
      <c r="R113" s="184">
        <f>Q113*H113</f>
        <v>0</v>
      </c>
      <c r="S113" s="184">
        <v>0</v>
      </c>
      <c r="T113" s="185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186" t="s">
        <v>208</v>
      </c>
      <c r="AT113" s="186" t="s">
        <v>153</v>
      </c>
      <c r="AU113" s="186" t="s">
        <v>85</v>
      </c>
      <c r="AY113" s="20" t="s">
        <v>152</v>
      </c>
      <c r="BE113" s="187">
        <f>IF(N113="základní",J113,0)</f>
        <v>0</v>
      </c>
      <c r="BF113" s="187">
        <f>IF(N113="snížená",J113,0)</f>
        <v>0</v>
      </c>
      <c r="BG113" s="187">
        <f>IF(N113="zákl. přenesená",J113,0)</f>
        <v>0</v>
      </c>
      <c r="BH113" s="187">
        <f>IF(N113="sníž. přenesená",J113,0)</f>
        <v>0</v>
      </c>
      <c r="BI113" s="187">
        <f>IF(N113="nulová",J113,0)</f>
        <v>0</v>
      </c>
      <c r="BJ113" s="20" t="s">
        <v>83</v>
      </c>
      <c r="BK113" s="187">
        <f>ROUND(I113*H113,2)</f>
        <v>0</v>
      </c>
      <c r="BL113" s="20" t="s">
        <v>208</v>
      </c>
      <c r="BM113" s="186" t="s">
        <v>1638</v>
      </c>
    </row>
    <row r="114" spans="1:65" s="11" customFormat="1" ht="22.8" customHeight="1">
      <c r="B114" s="161"/>
      <c r="C114" s="162"/>
      <c r="D114" s="163" t="s">
        <v>75</v>
      </c>
      <c r="E114" s="205" t="s">
        <v>1639</v>
      </c>
      <c r="F114" s="205" t="s">
        <v>1640</v>
      </c>
      <c r="G114" s="162"/>
      <c r="H114" s="162"/>
      <c r="I114" s="165"/>
      <c r="J114" s="206">
        <f>BK114</f>
        <v>0</v>
      </c>
      <c r="K114" s="162"/>
      <c r="L114" s="167"/>
      <c r="M114" s="168"/>
      <c r="N114" s="169"/>
      <c r="O114" s="169"/>
      <c r="P114" s="170">
        <f>SUM(P115:P119)</f>
        <v>0</v>
      </c>
      <c r="Q114" s="169"/>
      <c r="R114" s="170">
        <f>SUM(R115:R119)</f>
        <v>5.0000000000000001E-4</v>
      </c>
      <c r="S114" s="169"/>
      <c r="T114" s="171">
        <f>SUM(T115:T119)</f>
        <v>0</v>
      </c>
      <c r="AR114" s="172" t="s">
        <v>85</v>
      </c>
      <c r="AT114" s="173" t="s">
        <v>75</v>
      </c>
      <c r="AU114" s="173" t="s">
        <v>83</v>
      </c>
      <c r="AY114" s="172" t="s">
        <v>152</v>
      </c>
      <c r="BK114" s="174">
        <f>SUM(BK115:BK119)</f>
        <v>0</v>
      </c>
    </row>
    <row r="115" spans="1:65" s="2" customFormat="1" ht="16.5" customHeight="1">
      <c r="A115" s="38"/>
      <c r="B115" s="39"/>
      <c r="C115" s="175" t="s">
        <v>184</v>
      </c>
      <c r="D115" s="175" t="s">
        <v>153</v>
      </c>
      <c r="E115" s="176" t="s">
        <v>1641</v>
      </c>
      <c r="F115" s="177" t="s">
        <v>1642</v>
      </c>
      <c r="G115" s="178" t="s">
        <v>262</v>
      </c>
      <c r="H115" s="179">
        <v>1</v>
      </c>
      <c r="I115" s="180"/>
      <c r="J115" s="181">
        <f>ROUND(I115*H115,2)</f>
        <v>0</v>
      </c>
      <c r="K115" s="177" t="s">
        <v>31</v>
      </c>
      <c r="L115" s="43"/>
      <c r="M115" s="182" t="s">
        <v>31</v>
      </c>
      <c r="N115" s="183" t="s">
        <v>47</v>
      </c>
      <c r="O115" s="68"/>
      <c r="P115" s="184">
        <f>O115*H115</f>
        <v>0</v>
      </c>
      <c r="Q115" s="184">
        <v>0</v>
      </c>
      <c r="R115" s="184">
        <f>Q115*H115</f>
        <v>0</v>
      </c>
      <c r="S115" s="184">
        <v>0</v>
      </c>
      <c r="T115" s="185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186" t="s">
        <v>208</v>
      </c>
      <c r="AT115" s="186" t="s">
        <v>153</v>
      </c>
      <c r="AU115" s="186" t="s">
        <v>85</v>
      </c>
      <c r="AY115" s="20" t="s">
        <v>152</v>
      </c>
      <c r="BE115" s="187">
        <f>IF(N115="základní",J115,0)</f>
        <v>0</v>
      </c>
      <c r="BF115" s="187">
        <f>IF(N115="snížená",J115,0)</f>
        <v>0</v>
      </c>
      <c r="BG115" s="187">
        <f>IF(N115="zákl. přenesená",J115,0)</f>
        <v>0</v>
      </c>
      <c r="BH115" s="187">
        <f>IF(N115="sníž. přenesená",J115,0)</f>
        <v>0</v>
      </c>
      <c r="BI115" s="187">
        <f>IF(N115="nulová",J115,0)</f>
        <v>0</v>
      </c>
      <c r="BJ115" s="20" t="s">
        <v>83</v>
      </c>
      <c r="BK115" s="187">
        <f>ROUND(I115*H115,2)</f>
        <v>0</v>
      </c>
      <c r="BL115" s="20" t="s">
        <v>208</v>
      </c>
      <c r="BM115" s="186" t="s">
        <v>1643</v>
      </c>
    </row>
    <row r="116" spans="1:65" s="13" customFormat="1" ht="10.199999999999999">
      <c r="B116" s="207"/>
      <c r="C116" s="208"/>
      <c r="D116" s="188" t="s">
        <v>210</v>
      </c>
      <c r="E116" s="209" t="s">
        <v>31</v>
      </c>
      <c r="F116" s="210" t="s">
        <v>1644</v>
      </c>
      <c r="G116" s="208"/>
      <c r="H116" s="209" t="s">
        <v>31</v>
      </c>
      <c r="I116" s="211"/>
      <c r="J116" s="208"/>
      <c r="K116" s="208"/>
      <c r="L116" s="212"/>
      <c r="M116" s="213"/>
      <c r="N116" s="214"/>
      <c r="O116" s="214"/>
      <c r="P116" s="214"/>
      <c r="Q116" s="214"/>
      <c r="R116" s="214"/>
      <c r="S116" s="214"/>
      <c r="T116" s="215"/>
      <c r="AT116" s="216" t="s">
        <v>210</v>
      </c>
      <c r="AU116" s="216" t="s">
        <v>85</v>
      </c>
      <c r="AV116" s="13" t="s">
        <v>83</v>
      </c>
      <c r="AW116" s="13" t="s">
        <v>38</v>
      </c>
      <c r="AX116" s="13" t="s">
        <v>76</v>
      </c>
      <c r="AY116" s="216" t="s">
        <v>152</v>
      </c>
    </row>
    <row r="117" spans="1:65" s="14" customFormat="1" ht="10.199999999999999">
      <c r="B117" s="217"/>
      <c r="C117" s="218"/>
      <c r="D117" s="188" t="s">
        <v>210</v>
      </c>
      <c r="E117" s="219" t="s">
        <v>31</v>
      </c>
      <c r="F117" s="220" t="s">
        <v>83</v>
      </c>
      <c r="G117" s="218"/>
      <c r="H117" s="221">
        <v>1</v>
      </c>
      <c r="I117" s="222"/>
      <c r="J117" s="218"/>
      <c r="K117" s="218"/>
      <c r="L117" s="223"/>
      <c r="M117" s="224"/>
      <c r="N117" s="225"/>
      <c r="O117" s="225"/>
      <c r="P117" s="225"/>
      <c r="Q117" s="225"/>
      <c r="R117" s="225"/>
      <c r="S117" s="225"/>
      <c r="T117" s="226"/>
      <c r="AT117" s="227" t="s">
        <v>210</v>
      </c>
      <c r="AU117" s="227" t="s">
        <v>85</v>
      </c>
      <c r="AV117" s="14" t="s">
        <v>85</v>
      </c>
      <c r="AW117" s="14" t="s">
        <v>38</v>
      </c>
      <c r="AX117" s="14" t="s">
        <v>83</v>
      </c>
      <c r="AY117" s="227" t="s">
        <v>152</v>
      </c>
    </row>
    <row r="118" spans="1:65" s="2" customFormat="1" ht="16.5" customHeight="1">
      <c r="A118" s="38"/>
      <c r="B118" s="39"/>
      <c r="C118" s="239" t="s">
        <v>189</v>
      </c>
      <c r="D118" s="239" t="s">
        <v>224</v>
      </c>
      <c r="E118" s="240" t="s">
        <v>1645</v>
      </c>
      <c r="F118" s="241" t="s">
        <v>1646</v>
      </c>
      <c r="G118" s="242" t="s">
        <v>262</v>
      </c>
      <c r="H118" s="243">
        <v>1</v>
      </c>
      <c r="I118" s="244"/>
      <c r="J118" s="245">
        <f>ROUND(I118*H118,2)</f>
        <v>0</v>
      </c>
      <c r="K118" s="241" t="s">
        <v>31</v>
      </c>
      <c r="L118" s="246"/>
      <c r="M118" s="247" t="s">
        <v>31</v>
      </c>
      <c r="N118" s="248" t="s">
        <v>47</v>
      </c>
      <c r="O118" s="68"/>
      <c r="P118" s="184">
        <f>O118*H118</f>
        <v>0</v>
      </c>
      <c r="Q118" s="184">
        <v>5.0000000000000001E-4</v>
      </c>
      <c r="R118" s="184">
        <f>Q118*H118</f>
        <v>5.0000000000000001E-4</v>
      </c>
      <c r="S118" s="184">
        <v>0</v>
      </c>
      <c r="T118" s="185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186" t="s">
        <v>227</v>
      </c>
      <c r="AT118" s="186" t="s">
        <v>224</v>
      </c>
      <c r="AU118" s="186" t="s">
        <v>85</v>
      </c>
      <c r="AY118" s="20" t="s">
        <v>152</v>
      </c>
      <c r="BE118" s="187">
        <f>IF(N118="základní",J118,0)</f>
        <v>0</v>
      </c>
      <c r="BF118" s="187">
        <f>IF(N118="snížená",J118,0)</f>
        <v>0</v>
      </c>
      <c r="BG118" s="187">
        <f>IF(N118="zákl. přenesená",J118,0)</f>
        <v>0</v>
      </c>
      <c r="BH118" s="187">
        <f>IF(N118="sníž. přenesená",J118,0)</f>
        <v>0</v>
      </c>
      <c r="BI118" s="187">
        <f>IF(N118="nulová",J118,0)</f>
        <v>0</v>
      </c>
      <c r="BJ118" s="20" t="s">
        <v>83</v>
      </c>
      <c r="BK118" s="187">
        <f>ROUND(I118*H118,2)</f>
        <v>0</v>
      </c>
      <c r="BL118" s="20" t="s">
        <v>208</v>
      </c>
      <c r="BM118" s="186" t="s">
        <v>1647</v>
      </c>
    </row>
    <row r="119" spans="1:65" s="2" customFormat="1" ht="24.15" customHeight="1">
      <c r="A119" s="38"/>
      <c r="B119" s="39"/>
      <c r="C119" s="175" t="s">
        <v>259</v>
      </c>
      <c r="D119" s="175" t="s">
        <v>153</v>
      </c>
      <c r="E119" s="176" t="s">
        <v>1648</v>
      </c>
      <c r="F119" s="177" t="s">
        <v>1649</v>
      </c>
      <c r="G119" s="178" t="s">
        <v>360</v>
      </c>
      <c r="H119" s="179">
        <v>1E-3</v>
      </c>
      <c r="I119" s="180"/>
      <c r="J119" s="181">
        <f>ROUND(I119*H119,2)</f>
        <v>0</v>
      </c>
      <c r="K119" s="177" t="s">
        <v>31</v>
      </c>
      <c r="L119" s="43"/>
      <c r="M119" s="182" t="s">
        <v>31</v>
      </c>
      <c r="N119" s="183" t="s">
        <v>47</v>
      </c>
      <c r="O119" s="68"/>
      <c r="P119" s="184">
        <f>O119*H119</f>
        <v>0</v>
      </c>
      <c r="Q119" s="184">
        <v>0</v>
      </c>
      <c r="R119" s="184">
        <f>Q119*H119</f>
        <v>0</v>
      </c>
      <c r="S119" s="184">
        <v>0</v>
      </c>
      <c r="T119" s="185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186" t="s">
        <v>208</v>
      </c>
      <c r="AT119" s="186" t="s">
        <v>153</v>
      </c>
      <c r="AU119" s="186" t="s">
        <v>85</v>
      </c>
      <c r="AY119" s="20" t="s">
        <v>152</v>
      </c>
      <c r="BE119" s="187">
        <f>IF(N119="základní",J119,0)</f>
        <v>0</v>
      </c>
      <c r="BF119" s="187">
        <f>IF(N119="snížená",J119,0)</f>
        <v>0</v>
      </c>
      <c r="BG119" s="187">
        <f>IF(N119="zákl. přenesená",J119,0)</f>
        <v>0</v>
      </c>
      <c r="BH119" s="187">
        <f>IF(N119="sníž. přenesená",J119,0)</f>
        <v>0</v>
      </c>
      <c r="BI119" s="187">
        <f>IF(N119="nulová",J119,0)</f>
        <v>0</v>
      </c>
      <c r="BJ119" s="20" t="s">
        <v>83</v>
      </c>
      <c r="BK119" s="187">
        <f>ROUND(I119*H119,2)</f>
        <v>0</v>
      </c>
      <c r="BL119" s="20" t="s">
        <v>208</v>
      </c>
      <c r="BM119" s="186" t="s">
        <v>1650</v>
      </c>
    </row>
    <row r="120" spans="1:65" s="11" customFormat="1" ht="22.8" customHeight="1">
      <c r="B120" s="161"/>
      <c r="C120" s="162"/>
      <c r="D120" s="163" t="s">
        <v>75</v>
      </c>
      <c r="E120" s="205" t="s">
        <v>1651</v>
      </c>
      <c r="F120" s="205" t="s">
        <v>1652</v>
      </c>
      <c r="G120" s="162"/>
      <c r="H120" s="162"/>
      <c r="I120" s="165"/>
      <c r="J120" s="206">
        <f>BK120</f>
        <v>0</v>
      </c>
      <c r="K120" s="162"/>
      <c r="L120" s="167"/>
      <c r="M120" s="168"/>
      <c r="N120" s="169"/>
      <c r="O120" s="169"/>
      <c r="P120" s="170">
        <f>SUM(P121:P130)</f>
        <v>0</v>
      </c>
      <c r="Q120" s="169"/>
      <c r="R120" s="170">
        <f>SUM(R121:R130)</f>
        <v>1.6559999999999998E-2</v>
      </c>
      <c r="S120" s="169"/>
      <c r="T120" s="171">
        <f>SUM(T121:T130)</f>
        <v>0</v>
      </c>
      <c r="AR120" s="172" t="s">
        <v>85</v>
      </c>
      <c r="AT120" s="173" t="s">
        <v>75</v>
      </c>
      <c r="AU120" s="173" t="s">
        <v>83</v>
      </c>
      <c r="AY120" s="172" t="s">
        <v>152</v>
      </c>
      <c r="BK120" s="174">
        <f>SUM(BK121:BK130)</f>
        <v>0</v>
      </c>
    </row>
    <row r="121" spans="1:65" s="2" customFormat="1" ht="16.5" customHeight="1">
      <c r="A121" s="38"/>
      <c r="B121" s="39"/>
      <c r="C121" s="175" t="s">
        <v>265</v>
      </c>
      <c r="D121" s="175" t="s">
        <v>153</v>
      </c>
      <c r="E121" s="176" t="s">
        <v>1653</v>
      </c>
      <c r="F121" s="177" t="s">
        <v>1654</v>
      </c>
      <c r="G121" s="178" t="s">
        <v>207</v>
      </c>
      <c r="H121" s="179">
        <v>2.2999999999999998</v>
      </c>
      <c r="I121" s="180"/>
      <c r="J121" s="181">
        <f>ROUND(I121*H121,2)</f>
        <v>0</v>
      </c>
      <c r="K121" s="177" t="s">
        <v>31</v>
      </c>
      <c r="L121" s="43"/>
      <c r="M121" s="182" t="s">
        <v>31</v>
      </c>
      <c r="N121" s="183" t="s">
        <v>47</v>
      </c>
      <c r="O121" s="68"/>
      <c r="P121" s="184">
        <f>O121*H121</f>
        <v>0</v>
      </c>
      <c r="Q121" s="184">
        <v>0</v>
      </c>
      <c r="R121" s="184">
        <f>Q121*H121</f>
        <v>0</v>
      </c>
      <c r="S121" s="184">
        <v>0</v>
      </c>
      <c r="T121" s="185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186" t="s">
        <v>208</v>
      </c>
      <c r="AT121" s="186" t="s">
        <v>153</v>
      </c>
      <c r="AU121" s="186" t="s">
        <v>85</v>
      </c>
      <c r="AY121" s="20" t="s">
        <v>152</v>
      </c>
      <c r="BE121" s="187">
        <f>IF(N121="základní",J121,0)</f>
        <v>0</v>
      </c>
      <c r="BF121" s="187">
        <f>IF(N121="snížená",J121,0)</f>
        <v>0</v>
      </c>
      <c r="BG121" s="187">
        <f>IF(N121="zákl. přenesená",J121,0)</f>
        <v>0</v>
      </c>
      <c r="BH121" s="187">
        <f>IF(N121="sníž. přenesená",J121,0)</f>
        <v>0</v>
      </c>
      <c r="BI121" s="187">
        <f>IF(N121="nulová",J121,0)</f>
        <v>0</v>
      </c>
      <c r="BJ121" s="20" t="s">
        <v>83</v>
      </c>
      <c r="BK121" s="187">
        <f>ROUND(I121*H121,2)</f>
        <v>0</v>
      </c>
      <c r="BL121" s="20" t="s">
        <v>208</v>
      </c>
      <c r="BM121" s="186" t="s">
        <v>1655</v>
      </c>
    </row>
    <row r="122" spans="1:65" s="2" customFormat="1" ht="19.2">
      <c r="A122" s="38"/>
      <c r="B122" s="39"/>
      <c r="C122" s="40"/>
      <c r="D122" s="188" t="s">
        <v>159</v>
      </c>
      <c r="E122" s="40"/>
      <c r="F122" s="189" t="s">
        <v>1656</v>
      </c>
      <c r="G122" s="40"/>
      <c r="H122" s="40"/>
      <c r="I122" s="190"/>
      <c r="J122" s="40"/>
      <c r="K122" s="40"/>
      <c r="L122" s="43"/>
      <c r="M122" s="191"/>
      <c r="N122" s="192"/>
      <c r="O122" s="68"/>
      <c r="P122" s="68"/>
      <c r="Q122" s="68"/>
      <c r="R122" s="68"/>
      <c r="S122" s="68"/>
      <c r="T122" s="69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20" t="s">
        <v>159</v>
      </c>
      <c r="AU122" s="20" t="s">
        <v>85</v>
      </c>
    </row>
    <row r="123" spans="1:65" s="13" customFormat="1" ht="10.199999999999999">
      <c r="B123" s="207"/>
      <c r="C123" s="208"/>
      <c r="D123" s="188" t="s">
        <v>210</v>
      </c>
      <c r="E123" s="209" t="s">
        <v>31</v>
      </c>
      <c r="F123" s="210" t="s">
        <v>1657</v>
      </c>
      <c r="G123" s="208"/>
      <c r="H123" s="209" t="s">
        <v>31</v>
      </c>
      <c r="I123" s="211"/>
      <c r="J123" s="208"/>
      <c r="K123" s="208"/>
      <c r="L123" s="212"/>
      <c r="M123" s="213"/>
      <c r="N123" s="214"/>
      <c r="O123" s="214"/>
      <c r="P123" s="214"/>
      <c r="Q123" s="214"/>
      <c r="R123" s="214"/>
      <c r="S123" s="214"/>
      <c r="T123" s="215"/>
      <c r="AT123" s="216" t="s">
        <v>210</v>
      </c>
      <c r="AU123" s="216" t="s">
        <v>85</v>
      </c>
      <c r="AV123" s="13" t="s">
        <v>83</v>
      </c>
      <c r="AW123" s="13" t="s">
        <v>38</v>
      </c>
      <c r="AX123" s="13" t="s">
        <v>76</v>
      </c>
      <c r="AY123" s="216" t="s">
        <v>152</v>
      </c>
    </row>
    <row r="124" spans="1:65" s="13" customFormat="1" ht="10.199999999999999">
      <c r="B124" s="207"/>
      <c r="C124" s="208"/>
      <c r="D124" s="188" t="s">
        <v>210</v>
      </c>
      <c r="E124" s="209" t="s">
        <v>31</v>
      </c>
      <c r="F124" s="210" t="s">
        <v>1658</v>
      </c>
      <c r="G124" s="208"/>
      <c r="H124" s="209" t="s">
        <v>31</v>
      </c>
      <c r="I124" s="211"/>
      <c r="J124" s="208"/>
      <c r="K124" s="208"/>
      <c r="L124" s="212"/>
      <c r="M124" s="213"/>
      <c r="N124" s="214"/>
      <c r="O124" s="214"/>
      <c r="P124" s="214"/>
      <c r="Q124" s="214"/>
      <c r="R124" s="214"/>
      <c r="S124" s="214"/>
      <c r="T124" s="215"/>
      <c r="AT124" s="216" t="s">
        <v>210</v>
      </c>
      <c r="AU124" s="216" t="s">
        <v>85</v>
      </c>
      <c r="AV124" s="13" t="s">
        <v>83</v>
      </c>
      <c r="AW124" s="13" t="s">
        <v>38</v>
      </c>
      <c r="AX124" s="13" t="s">
        <v>76</v>
      </c>
      <c r="AY124" s="216" t="s">
        <v>152</v>
      </c>
    </row>
    <row r="125" spans="1:65" s="13" customFormat="1" ht="10.199999999999999">
      <c r="B125" s="207"/>
      <c r="C125" s="208"/>
      <c r="D125" s="188" t="s">
        <v>210</v>
      </c>
      <c r="E125" s="209" t="s">
        <v>31</v>
      </c>
      <c r="F125" s="210" t="s">
        <v>1659</v>
      </c>
      <c r="G125" s="208"/>
      <c r="H125" s="209" t="s">
        <v>31</v>
      </c>
      <c r="I125" s="211"/>
      <c r="J125" s="208"/>
      <c r="K125" s="208"/>
      <c r="L125" s="212"/>
      <c r="M125" s="213"/>
      <c r="N125" s="214"/>
      <c r="O125" s="214"/>
      <c r="P125" s="214"/>
      <c r="Q125" s="214"/>
      <c r="R125" s="214"/>
      <c r="S125" s="214"/>
      <c r="T125" s="215"/>
      <c r="AT125" s="216" t="s">
        <v>210</v>
      </c>
      <c r="AU125" s="216" t="s">
        <v>85</v>
      </c>
      <c r="AV125" s="13" t="s">
        <v>83</v>
      </c>
      <c r="AW125" s="13" t="s">
        <v>38</v>
      </c>
      <c r="AX125" s="13" t="s">
        <v>76</v>
      </c>
      <c r="AY125" s="216" t="s">
        <v>152</v>
      </c>
    </row>
    <row r="126" spans="1:65" s="14" customFormat="1" ht="10.199999999999999">
      <c r="B126" s="217"/>
      <c r="C126" s="218"/>
      <c r="D126" s="188" t="s">
        <v>210</v>
      </c>
      <c r="E126" s="219" t="s">
        <v>31</v>
      </c>
      <c r="F126" s="220" t="s">
        <v>1660</v>
      </c>
      <c r="G126" s="218"/>
      <c r="H126" s="221">
        <v>2.2999999999999998</v>
      </c>
      <c r="I126" s="222"/>
      <c r="J126" s="218"/>
      <c r="K126" s="218"/>
      <c r="L126" s="223"/>
      <c r="M126" s="224"/>
      <c r="N126" s="225"/>
      <c r="O126" s="225"/>
      <c r="P126" s="225"/>
      <c r="Q126" s="225"/>
      <c r="R126" s="225"/>
      <c r="S126" s="225"/>
      <c r="T126" s="226"/>
      <c r="AT126" s="227" t="s">
        <v>210</v>
      </c>
      <c r="AU126" s="227" t="s">
        <v>85</v>
      </c>
      <c r="AV126" s="14" t="s">
        <v>85</v>
      </c>
      <c r="AW126" s="14" t="s">
        <v>38</v>
      </c>
      <c r="AX126" s="14" t="s">
        <v>76</v>
      </c>
      <c r="AY126" s="227" t="s">
        <v>152</v>
      </c>
    </row>
    <row r="127" spans="1:65" s="15" customFormat="1" ht="10.199999999999999">
      <c r="B127" s="228"/>
      <c r="C127" s="229"/>
      <c r="D127" s="188" t="s">
        <v>210</v>
      </c>
      <c r="E127" s="230" t="s">
        <v>31</v>
      </c>
      <c r="F127" s="231" t="s">
        <v>223</v>
      </c>
      <c r="G127" s="229"/>
      <c r="H127" s="232">
        <v>2.2999999999999998</v>
      </c>
      <c r="I127" s="233"/>
      <c r="J127" s="229"/>
      <c r="K127" s="229"/>
      <c r="L127" s="234"/>
      <c r="M127" s="235"/>
      <c r="N127" s="236"/>
      <c r="O127" s="236"/>
      <c r="P127" s="236"/>
      <c r="Q127" s="236"/>
      <c r="R127" s="236"/>
      <c r="S127" s="236"/>
      <c r="T127" s="237"/>
      <c r="AT127" s="238" t="s">
        <v>210</v>
      </c>
      <c r="AU127" s="238" t="s">
        <v>85</v>
      </c>
      <c r="AV127" s="15" t="s">
        <v>157</v>
      </c>
      <c r="AW127" s="15" t="s">
        <v>38</v>
      </c>
      <c r="AX127" s="15" t="s">
        <v>83</v>
      </c>
      <c r="AY127" s="238" t="s">
        <v>152</v>
      </c>
    </row>
    <row r="128" spans="1:65" s="2" customFormat="1" ht="16.5" customHeight="1">
      <c r="A128" s="38"/>
      <c r="B128" s="39"/>
      <c r="C128" s="239" t="s">
        <v>269</v>
      </c>
      <c r="D128" s="239" t="s">
        <v>224</v>
      </c>
      <c r="E128" s="240" t="s">
        <v>1661</v>
      </c>
      <c r="F128" s="241" t="s">
        <v>1662</v>
      </c>
      <c r="G128" s="242" t="s">
        <v>207</v>
      </c>
      <c r="H128" s="243">
        <v>2.2999999999999998</v>
      </c>
      <c r="I128" s="244"/>
      <c r="J128" s="245">
        <f>ROUND(I128*H128,2)</f>
        <v>0</v>
      </c>
      <c r="K128" s="241" t="s">
        <v>31</v>
      </c>
      <c r="L128" s="246"/>
      <c r="M128" s="247" t="s">
        <v>31</v>
      </c>
      <c r="N128" s="248" t="s">
        <v>47</v>
      </c>
      <c r="O128" s="68"/>
      <c r="P128" s="184">
        <f>O128*H128</f>
        <v>0</v>
      </c>
      <c r="Q128" s="184">
        <v>7.1999999999999998E-3</v>
      </c>
      <c r="R128" s="184">
        <f>Q128*H128</f>
        <v>1.6559999999999998E-2</v>
      </c>
      <c r="S128" s="184">
        <v>0</v>
      </c>
      <c r="T128" s="18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86" t="s">
        <v>227</v>
      </c>
      <c r="AT128" s="186" t="s">
        <v>224</v>
      </c>
      <c r="AU128" s="186" t="s">
        <v>85</v>
      </c>
      <c r="AY128" s="20" t="s">
        <v>152</v>
      </c>
      <c r="BE128" s="187">
        <f>IF(N128="základní",J128,0)</f>
        <v>0</v>
      </c>
      <c r="BF128" s="187">
        <f>IF(N128="snížená",J128,0)</f>
        <v>0</v>
      </c>
      <c r="BG128" s="187">
        <f>IF(N128="zákl. přenesená",J128,0)</f>
        <v>0</v>
      </c>
      <c r="BH128" s="187">
        <f>IF(N128="sníž. přenesená",J128,0)</f>
        <v>0</v>
      </c>
      <c r="BI128" s="187">
        <f>IF(N128="nulová",J128,0)</f>
        <v>0</v>
      </c>
      <c r="BJ128" s="20" t="s">
        <v>83</v>
      </c>
      <c r="BK128" s="187">
        <f>ROUND(I128*H128,2)</f>
        <v>0</v>
      </c>
      <c r="BL128" s="20" t="s">
        <v>208</v>
      </c>
      <c r="BM128" s="186" t="s">
        <v>1663</v>
      </c>
    </row>
    <row r="129" spans="1:65" s="2" customFormat="1" ht="19.2">
      <c r="A129" s="38"/>
      <c r="B129" s="39"/>
      <c r="C129" s="40"/>
      <c r="D129" s="188" t="s">
        <v>159</v>
      </c>
      <c r="E129" s="40"/>
      <c r="F129" s="189" t="s">
        <v>1664</v>
      </c>
      <c r="G129" s="40"/>
      <c r="H129" s="40"/>
      <c r="I129" s="190"/>
      <c r="J129" s="40"/>
      <c r="K129" s="40"/>
      <c r="L129" s="43"/>
      <c r="M129" s="191"/>
      <c r="N129" s="192"/>
      <c r="O129" s="68"/>
      <c r="P129" s="68"/>
      <c r="Q129" s="68"/>
      <c r="R129" s="68"/>
      <c r="S129" s="68"/>
      <c r="T129" s="69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20" t="s">
        <v>159</v>
      </c>
      <c r="AU129" s="20" t="s">
        <v>85</v>
      </c>
    </row>
    <row r="130" spans="1:65" s="2" customFormat="1" ht="24.15" customHeight="1">
      <c r="A130" s="38"/>
      <c r="B130" s="39"/>
      <c r="C130" s="175" t="s">
        <v>8</v>
      </c>
      <c r="D130" s="175" t="s">
        <v>153</v>
      </c>
      <c r="E130" s="176" t="s">
        <v>1665</v>
      </c>
      <c r="F130" s="177" t="s">
        <v>1666</v>
      </c>
      <c r="G130" s="178" t="s">
        <v>360</v>
      </c>
      <c r="H130" s="179">
        <v>1.7000000000000001E-2</v>
      </c>
      <c r="I130" s="180"/>
      <c r="J130" s="181">
        <f>ROUND(I130*H130,2)</f>
        <v>0</v>
      </c>
      <c r="K130" s="177" t="s">
        <v>31</v>
      </c>
      <c r="L130" s="43"/>
      <c r="M130" s="182" t="s">
        <v>31</v>
      </c>
      <c r="N130" s="183" t="s">
        <v>47</v>
      </c>
      <c r="O130" s="68"/>
      <c r="P130" s="184">
        <f>O130*H130</f>
        <v>0</v>
      </c>
      <c r="Q130" s="184">
        <v>0</v>
      </c>
      <c r="R130" s="184">
        <f>Q130*H130</f>
        <v>0</v>
      </c>
      <c r="S130" s="184">
        <v>0</v>
      </c>
      <c r="T130" s="18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86" t="s">
        <v>208</v>
      </c>
      <c r="AT130" s="186" t="s">
        <v>153</v>
      </c>
      <c r="AU130" s="186" t="s">
        <v>85</v>
      </c>
      <c r="AY130" s="20" t="s">
        <v>152</v>
      </c>
      <c r="BE130" s="187">
        <f>IF(N130="základní",J130,0)</f>
        <v>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20" t="s">
        <v>83</v>
      </c>
      <c r="BK130" s="187">
        <f>ROUND(I130*H130,2)</f>
        <v>0</v>
      </c>
      <c r="BL130" s="20" t="s">
        <v>208</v>
      </c>
      <c r="BM130" s="186" t="s">
        <v>1667</v>
      </c>
    </row>
    <row r="131" spans="1:65" s="11" customFormat="1" ht="22.8" customHeight="1">
      <c r="B131" s="161"/>
      <c r="C131" s="162"/>
      <c r="D131" s="163" t="s">
        <v>75</v>
      </c>
      <c r="E131" s="205" t="s">
        <v>1559</v>
      </c>
      <c r="F131" s="205" t="s">
        <v>1560</v>
      </c>
      <c r="G131" s="162"/>
      <c r="H131" s="162"/>
      <c r="I131" s="165"/>
      <c r="J131" s="206">
        <f>BK131</f>
        <v>0</v>
      </c>
      <c r="K131" s="162"/>
      <c r="L131" s="167"/>
      <c r="M131" s="168"/>
      <c r="N131" s="169"/>
      <c r="O131" s="169"/>
      <c r="P131" s="170">
        <f>SUM(P132:P136)</f>
        <v>0</v>
      </c>
      <c r="Q131" s="169"/>
      <c r="R131" s="170">
        <f>SUM(R132:R136)</f>
        <v>9.2014000000000002E-3</v>
      </c>
      <c r="S131" s="169"/>
      <c r="T131" s="171">
        <f>SUM(T132:T136)</f>
        <v>0</v>
      </c>
      <c r="AR131" s="172" t="s">
        <v>85</v>
      </c>
      <c r="AT131" s="173" t="s">
        <v>75</v>
      </c>
      <c r="AU131" s="173" t="s">
        <v>83</v>
      </c>
      <c r="AY131" s="172" t="s">
        <v>152</v>
      </c>
      <c r="BK131" s="174">
        <f>SUM(BK132:BK136)</f>
        <v>0</v>
      </c>
    </row>
    <row r="132" spans="1:65" s="2" customFormat="1" ht="24.15" customHeight="1">
      <c r="A132" s="38"/>
      <c r="B132" s="39"/>
      <c r="C132" s="175" t="s">
        <v>278</v>
      </c>
      <c r="D132" s="175" t="s">
        <v>153</v>
      </c>
      <c r="E132" s="176" t="s">
        <v>1668</v>
      </c>
      <c r="F132" s="177" t="s">
        <v>1669</v>
      </c>
      <c r="G132" s="178" t="s">
        <v>700</v>
      </c>
      <c r="H132" s="179">
        <v>2.23</v>
      </c>
      <c r="I132" s="180"/>
      <c r="J132" s="181">
        <f>ROUND(I132*H132,2)</f>
        <v>0</v>
      </c>
      <c r="K132" s="177" t="s">
        <v>31</v>
      </c>
      <c r="L132" s="43"/>
      <c r="M132" s="182" t="s">
        <v>31</v>
      </c>
      <c r="N132" s="183" t="s">
        <v>47</v>
      </c>
      <c r="O132" s="68"/>
      <c r="P132" s="184">
        <f>O132*H132</f>
        <v>0</v>
      </c>
      <c r="Q132" s="184">
        <v>1.8000000000000001E-4</v>
      </c>
      <c r="R132" s="184">
        <f>Q132*H132</f>
        <v>4.014E-4</v>
      </c>
      <c r="S132" s="184">
        <v>0</v>
      </c>
      <c r="T132" s="18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86" t="s">
        <v>208</v>
      </c>
      <c r="AT132" s="186" t="s">
        <v>153</v>
      </c>
      <c r="AU132" s="186" t="s">
        <v>85</v>
      </c>
      <c r="AY132" s="20" t="s">
        <v>152</v>
      </c>
      <c r="BE132" s="187">
        <f>IF(N132="základní",J132,0)</f>
        <v>0</v>
      </c>
      <c r="BF132" s="187">
        <f>IF(N132="snížená",J132,0)</f>
        <v>0</v>
      </c>
      <c r="BG132" s="187">
        <f>IF(N132="zákl. přenesená",J132,0)</f>
        <v>0</v>
      </c>
      <c r="BH132" s="187">
        <f>IF(N132="sníž. přenesená",J132,0)</f>
        <v>0</v>
      </c>
      <c r="BI132" s="187">
        <f>IF(N132="nulová",J132,0)</f>
        <v>0</v>
      </c>
      <c r="BJ132" s="20" t="s">
        <v>83</v>
      </c>
      <c r="BK132" s="187">
        <f>ROUND(I132*H132,2)</f>
        <v>0</v>
      </c>
      <c r="BL132" s="20" t="s">
        <v>208</v>
      </c>
      <c r="BM132" s="186" t="s">
        <v>1670</v>
      </c>
    </row>
    <row r="133" spans="1:65" s="14" customFormat="1" ht="10.199999999999999">
      <c r="B133" s="217"/>
      <c r="C133" s="218"/>
      <c r="D133" s="188" t="s">
        <v>210</v>
      </c>
      <c r="E133" s="219" t="s">
        <v>31</v>
      </c>
      <c r="F133" s="220" t="s">
        <v>1671</v>
      </c>
      <c r="G133" s="218"/>
      <c r="H133" s="221">
        <v>2.23</v>
      </c>
      <c r="I133" s="222"/>
      <c r="J133" s="218"/>
      <c r="K133" s="218"/>
      <c r="L133" s="223"/>
      <c r="M133" s="224"/>
      <c r="N133" s="225"/>
      <c r="O133" s="225"/>
      <c r="P133" s="225"/>
      <c r="Q133" s="225"/>
      <c r="R133" s="225"/>
      <c r="S133" s="225"/>
      <c r="T133" s="226"/>
      <c r="AT133" s="227" t="s">
        <v>210</v>
      </c>
      <c r="AU133" s="227" t="s">
        <v>85</v>
      </c>
      <c r="AV133" s="14" t="s">
        <v>85</v>
      </c>
      <c r="AW133" s="14" t="s">
        <v>38</v>
      </c>
      <c r="AX133" s="14" t="s">
        <v>83</v>
      </c>
      <c r="AY133" s="227" t="s">
        <v>152</v>
      </c>
    </row>
    <row r="134" spans="1:65" s="2" customFormat="1" ht="16.5" customHeight="1">
      <c r="A134" s="38"/>
      <c r="B134" s="39"/>
      <c r="C134" s="239" t="s">
        <v>294</v>
      </c>
      <c r="D134" s="239" t="s">
        <v>224</v>
      </c>
      <c r="E134" s="240" t="s">
        <v>1672</v>
      </c>
      <c r="F134" s="241" t="s">
        <v>1673</v>
      </c>
      <c r="G134" s="242" t="s">
        <v>262</v>
      </c>
      <c r="H134" s="243">
        <v>1</v>
      </c>
      <c r="I134" s="244"/>
      <c r="J134" s="245">
        <f>ROUND(I134*H134,2)</f>
        <v>0</v>
      </c>
      <c r="K134" s="241" t="s">
        <v>31</v>
      </c>
      <c r="L134" s="246"/>
      <c r="M134" s="247" t="s">
        <v>31</v>
      </c>
      <c r="N134" s="248" t="s">
        <v>47</v>
      </c>
      <c r="O134" s="68"/>
      <c r="P134" s="184">
        <f>O134*H134</f>
        <v>0</v>
      </c>
      <c r="Q134" s="184">
        <v>6.0000000000000001E-3</v>
      </c>
      <c r="R134" s="184">
        <f>Q134*H134</f>
        <v>6.0000000000000001E-3</v>
      </c>
      <c r="S134" s="184">
        <v>0</v>
      </c>
      <c r="T134" s="18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86" t="s">
        <v>227</v>
      </c>
      <c r="AT134" s="186" t="s">
        <v>224</v>
      </c>
      <c r="AU134" s="186" t="s">
        <v>85</v>
      </c>
      <c r="AY134" s="20" t="s">
        <v>152</v>
      </c>
      <c r="BE134" s="187">
        <f>IF(N134="základní",J134,0)</f>
        <v>0</v>
      </c>
      <c r="BF134" s="187">
        <f>IF(N134="snížená",J134,0)</f>
        <v>0</v>
      </c>
      <c r="BG134" s="187">
        <f>IF(N134="zákl. přenesená",J134,0)</f>
        <v>0</v>
      </c>
      <c r="BH134" s="187">
        <f>IF(N134="sníž. přenesená",J134,0)</f>
        <v>0</v>
      </c>
      <c r="BI134" s="187">
        <f>IF(N134="nulová",J134,0)</f>
        <v>0</v>
      </c>
      <c r="BJ134" s="20" t="s">
        <v>83</v>
      </c>
      <c r="BK134" s="187">
        <f>ROUND(I134*H134,2)</f>
        <v>0</v>
      </c>
      <c r="BL134" s="20" t="s">
        <v>208</v>
      </c>
      <c r="BM134" s="186" t="s">
        <v>1674</v>
      </c>
    </row>
    <row r="135" spans="1:65" s="2" customFormat="1" ht="16.5" customHeight="1">
      <c r="A135" s="38"/>
      <c r="B135" s="39"/>
      <c r="C135" s="239" t="s">
        <v>298</v>
      </c>
      <c r="D135" s="239" t="s">
        <v>224</v>
      </c>
      <c r="E135" s="240" t="s">
        <v>1675</v>
      </c>
      <c r="F135" s="241" t="s">
        <v>1676</v>
      </c>
      <c r="G135" s="242" t="s">
        <v>262</v>
      </c>
      <c r="H135" s="243">
        <v>1</v>
      </c>
      <c r="I135" s="244"/>
      <c r="J135" s="245">
        <f>ROUND(I135*H135,2)</f>
        <v>0</v>
      </c>
      <c r="K135" s="241" t="s">
        <v>31</v>
      </c>
      <c r="L135" s="246"/>
      <c r="M135" s="247" t="s">
        <v>31</v>
      </c>
      <c r="N135" s="248" t="s">
        <v>47</v>
      </c>
      <c r="O135" s="68"/>
      <c r="P135" s="184">
        <f>O135*H135</f>
        <v>0</v>
      </c>
      <c r="Q135" s="184">
        <v>2.8E-3</v>
      </c>
      <c r="R135" s="184">
        <f>Q135*H135</f>
        <v>2.8E-3</v>
      </c>
      <c r="S135" s="184">
        <v>0</v>
      </c>
      <c r="T135" s="18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86" t="s">
        <v>227</v>
      </c>
      <c r="AT135" s="186" t="s">
        <v>224</v>
      </c>
      <c r="AU135" s="186" t="s">
        <v>85</v>
      </c>
      <c r="AY135" s="20" t="s">
        <v>152</v>
      </c>
      <c r="BE135" s="187">
        <f>IF(N135="základní",J135,0)</f>
        <v>0</v>
      </c>
      <c r="BF135" s="187">
        <f>IF(N135="snížená",J135,0)</f>
        <v>0</v>
      </c>
      <c r="BG135" s="187">
        <f>IF(N135="zákl. přenesená",J135,0)</f>
        <v>0</v>
      </c>
      <c r="BH135" s="187">
        <f>IF(N135="sníž. přenesená",J135,0)</f>
        <v>0</v>
      </c>
      <c r="BI135" s="187">
        <f>IF(N135="nulová",J135,0)</f>
        <v>0</v>
      </c>
      <c r="BJ135" s="20" t="s">
        <v>83</v>
      </c>
      <c r="BK135" s="187">
        <f>ROUND(I135*H135,2)</f>
        <v>0</v>
      </c>
      <c r="BL135" s="20" t="s">
        <v>208</v>
      </c>
      <c r="BM135" s="186" t="s">
        <v>1677</v>
      </c>
    </row>
    <row r="136" spans="1:65" s="2" customFormat="1" ht="24.15" customHeight="1">
      <c r="A136" s="38"/>
      <c r="B136" s="39"/>
      <c r="C136" s="175" t="s">
        <v>208</v>
      </c>
      <c r="D136" s="175" t="s">
        <v>153</v>
      </c>
      <c r="E136" s="176" t="s">
        <v>1586</v>
      </c>
      <c r="F136" s="177" t="s">
        <v>1587</v>
      </c>
      <c r="G136" s="178" t="s">
        <v>360</v>
      </c>
      <c r="H136" s="179">
        <v>8.9999999999999993E-3</v>
      </c>
      <c r="I136" s="180"/>
      <c r="J136" s="181">
        <f>ROUND(I136*H136,2)</f>
        <v>0</v>
      </c>
      <c r="K136" s="177" t="s">
        <v>31</v>
      </c>
      <c r="L136" s="43"/>
      <c r="M136" s="182" t="s">
        <v>31</v>
      </c>
      <c r="N136" s="183" t="s">
        <v>47</v>
      </c>
      <c r="O136" s="68"/>
      <c r="P136" s="184">
        <f>O136*H136</f>
        <v>0</v>
      </c>
      <c r="Q136" s="184">
        <v>0</v>
      </c>
      <c r="R136" s="184">
        <f>Q136*H136</f>
        <v>0</v>
      </c>
      <c r="S136" s="184">
        <v>0</v>
      </c>
      <c r="T136" s="18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86" t="s">
        <v>208</v>
      </c>
      <c r="AT136" s="186" t="s">
        <v>153</v>
      </c>
      <c r="AU136" s="186" t="s">
        <v>85</v>
      </c>
      <c r="AY136" s="20" t="s">
        <v>152</v>
      </c>
      <c r="BE136" s="187">
        <f>IF(N136="základní",J136,0)</f>
        <v>0</v>
      </c>
      <c r="BF136" s="187">
        <f>IF(N136="snížená",J136,0)</f>
        <v>0</v>
      </c>
      <c r="BG136" s="187">
        <f>IF(N136="zákl. přenesená",J136,0)</f>
        <v>0</v>
      </c>
      <c r="BH136" s="187">
        <f>IF(N136="sníž. přenesená",J136,0)</f>
        <v>0</v>
      </c>
      <c r="BI136" s="187">
        <f>IF(N136="nulová",J136,0)</f>
        <v>0</v>
      </c>
      <c r="BJ136" s="20" t="s">
        <v>83</v>
      </c>
      <c r="BK136" s="187">
        <f>ROUND(I136*H136,2)</f>
        <v>0</v>
      </c>
      <c r="BL136" s="20" t="s">
        <v>208</v>
      </c>
      <c r="BM136" s="186" t="s">
        <v>1678</v>
      </c>
    </row>
    <row r="137" spans="1:65" s="11" customFormat="1" ht="25.95" customHeight="1">
      <c r="B137" s="161"/>
      <c r="C137" s="162"/>
      <c r="D137" s="163" t="s">
        <v>75</v>
      </c>
      <c r="E137" s="164" t="s">
        <v>224</v>
      </c>
      <c r="F137" s="164" t="s">
        <v>404</v>
      </c>
      <c r="G137" s="162"/>
      <c r="H137" s="162"/>
      <c r="I137" s="165"/>
      <c r="J137" s="166">
        <f>BK137</f>
        <v>0</v>
      </c>
      <c r="K137" s="162"/>
      <c r="L137" s="167"/>
      <c r="M137" s="168"/>
      <c r="N137" s="169"/>
      <c r="O137" s="169"/>
      <c r="P137" s="170">
        <f>P138</f>
        <v>0</v>
      </c>
      <c r="Q137" s="169"/>
      <c r="R137" s="170">
        <f>R138</f>
        <v>15.759370000000001</v>
      </c>
      <c r="S137" s="169"/>
      <c r="T137" s="171">
        <f>T138</f>
        <v>0</v>
      </c>
      <c r="AR137" s="172" t="s">
        <v>165</v>
      </c>
      <c r="AT137" s="173" t="s">
        <v>75</v>
      </c>
      <c r="AU137" s="173" t="s">
        <v>76</v>
      </c>
      <c r="AY137" s="172" t="s">
        <v>152</v>
      </c>
      <c r="BK137" s="174">
        <f>BK138</f>
        <v>0</v>
      </c>
    </row>
    <row r="138" spans="1:65" s="11" customFormat="1" ht="22.8" customHeight="1">
      <c r="B138" s="161"/>
      <c r="C138" s="162"/>
      <c r="D138" s="163" t="s">
        <v>75</v>
      </c>
      <c r="E138" s="205" t="s">
        <v>405</v>
      </c>
      <c r="F138" s="205" t="s">
        <v>406</v>
      </c>
      <c r="G138" s="162"/>
      <c r="H138" s="162"/>
      <c r="I138" s="165"/>
      <c r="J138" s="206">
        <f>BK138</f>
        <v>0</v>
      </c>
      <c r="K138" s="162"/>
      <c r="L138" s="167"/>
      <c r="M138" s="168"/>
      <c r="N138" s="169"/>
      <c r="O138" s="169"/>
      <c r="P138" s="170">
        <f>SUM(P139:P186)</f>
        <v>0</v>
      </c>
      <c r="Q138" s="169"/>
      <c r="R138" s="170">
        <f>SUM(R139:R186)</f>
        <v>15.759370000000001</v>
      </c>
      <c r="S138" s="169"/>
      <c r="T138" s="171">
        <f>SUM(T139:T186)</f>
        <v>0</v>
      </c>
      <c r="AR138" s="172" t="s">
        <v>165</v>
      </c>
      <c r="AT138" s="173" t="s">
        <v>75</v>
      </c>
      <c r="AU138" s="173" t="s">
        <v>83</v>
      </c>
      <c r="AY138" s="172" t="s">
        <v>152</v>
      </c>
      <c r="BK138" s="174">
        <f>SUM(BK139:BK186)</f>
        <v>0</v>
      </c>
    </row>
    <row r="139" spans="1:65" s="2" customFormat="1" ht="33" customHeight="1">
      <c r="A139" s="38"/>
      <c r="B139" s="39"/>
      <c r="C139" s="175" t="s">
        <v>305</v>
      </c>
      <c r="D139" s="175" t="s">
        <v>153</v>
      </c>
      <c r="E139" s="176" t="s">
        <v>1679</v>
      </c>
      <c r="F139" s="177" t="s">
        <v>1680</v>
      </c>
      <c r="G139" s="178" t="s">
        <v>650</v>
      </c>
      <c r="H139" s="179">
        <v>2.68</v>
      </c>
      <c r="I139" s="180"/>
      <c r="J139" s="181">
        <f>ROUND(I139*H139,2)</f>
        <v>0</v>
      </c>
      <c r="K139" s="177" t="s">
        <v>31</v>
      </c>
      <c r="L139" s="43"/>
      <c r="M139" s="182" t="s">
        <v>31</v>
      </c>
      <c r="N139" s="183" t="s">
        <v>47</v>
      </c>
      <c r="O139" s="68"/>
      <c r="P139" s="184">
        <f>O139*H139</f>
        <v>0</v>
      </c>
      <c r="Q139" s="184">
        <v>0</v>
      </c>
      <c r="R139" s="184">
        <f>Q139*H139</f>
        <v>0</v>
      </c>
      <c r="S139" s="184">
        <v>0</v>
      </c>
      <c r="T139" s="185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86" t="s">
        <v>410</v>
      </c>
      <c r="AT139" s="186" t="s">
        <v>153</v>
      </c>
      <c r="AU139" s="186" t="s">
        <v>85</v>
      </c>
      <c r="AY139" s="20" t="s">
        <v>152</v>
      </c>
      <c r="BE139" s="187">
        <f>IF(N139="základní",J139,0)</f>
        <v>0</v>
      </c>
      <c r="BF139" s="187">
        <f>IF(N139="snížená",J139,0)</f>
        <v>0</v>
      </c>
      <c r="BG139" s="187">
        <f>IF(N139="zákl. přenesená",J139,0)</f>
        <v>0</v>
      </c>
      <c r="BH139" s="187">
        <f>IF(N139="sníž. přenesená",J139,0)</f>
        <v>0</v>
      </c>
      <c r="BI139" s="187">
        <f>IF(N139="nulová",J139,0)</f>
        <v>0</v>
      </c>
      <c r="BJ139" s="20" t="s">
        <v>83</v>
      </c>
      <c r="BK139" s="187">
        <f>ROUND(I139*H139,2)</f>
        <v>0</v>
      </c>
      <c r="BL139" s="20" t="s">
        <v>410</v>
      </c>
      <c r="BM139" s="186" t="s">
        <v>1681</v>
      </c>
    </row>
    <row r="140" spans="1:65" s="13" customFormat="1" ht="10.199999999999999">
      <c r="B140" s="207"/>
      <c r="C140" s="208"/>
      <c r="D140" s="188" t="s">
        <v>210</v>
      </c>
      <c r="E140" s="209" t="s">
        <v>31</v>
      </c>
      <c r="F140" s="210" t="s">
        <v>1682</v>
      </c>
      <c r="G140" s="208"/>
      <c r="H140" s="209" t="s">
        <v>31</v>
      </c>
      <c r="I140" s="211"/>
      <c r="J140" s="208"/>
      <c r="K140" s="208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210</v>
      </c>
      <c r="AU140" s="216" t="s">
        <v>85</v>
      </c>
      <c r="AV140" s="13" t="s">
        <v>83</v>
      </c>
      <c r="AW140" s="13" t="s">
        <v>38</v>
      </c>
      <c r="AX140" s="13" t="s">
        <v>76</v>
      </c>
      <c r="AY140" s="216" t="s">
        <v>152</v>
      </c>
    </row>
    <row r="141" spans="1:65" s="13" customFormat="1" ht="10.199999999999999">
      <c r="B141" s="207"/>
      <c r="C141" s="208"/>
      <c r="D141" s="188" t="s">
        <v>210</v>
      </c>
      <c r="E141" s="209" t="s">
        <v>31</v>
      </c>
      <c r="F141" s="210" t="s">
        <v>1683</v>
      </c>
      <c r="G141" s="208"/>
      <c r="H141" s="209" t="s">
        <v>31</v>
      </c>
      <c r="I141" s="211"/>
      <c r="J141" s="208"/>
      <c r="K141" s="208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210</v>
      </c>
      <c r="AU141" s="216" t="s">
        <v>85</v>
      </c>
      <c r="AV141" s="13" t="s">
        <v>83</v>
      </c>
      <c r="AW141" s="13" t="s">
        <v>38</v>
      </c>
      <c r="AX141" s="13" t="s">
        <v>76</v>
      </c>
      <c r="AY141" s="216" t="s">
        <v>152</v>
      </c>
    </row>
    <row r="142" spans="1:65" s="14" customFormat="1" ht="10.199999999999999">
      <c r="B142" s="217"/>
      <c r="C142" s="218"/>
      <c r="D142" s="188" t="s">
        <v>210</v>
      </c>
      <c r="E142" s="219" t="s">
        <v>31</v>
      </c>
      <c r="F142" s="220" t="s">
        <v>1684</v>
      </c>
      <c r="G142" s="218"/>
      <c r="H142" s="221">
        <v>2.68</v>
      </c>
      <c r="I142" s="222"/>
      <c r="J142" s="218"/>
      <c r="K142" s="218"/>
      <c r="L142" s="223"/>
      <c r="M142" s="224"/>
      <c r="N142" s="225"/>
      <c r="O142" s="225"/>
      <c r="P142" s="225"/>
      <c r="Q142" s="225"/>
      <c r="R142" s="225"/>
      <c r="S142" s="225"/>
      <c r="T142" s="226"/>
      <c r="AT142" s="227" t="s">
        <v>210</v>
      </c>
      <c r="AU142" s="227" t="s">
        <v>85</v>
      </c>
      <c r="AV142" s="14" t="s">
        <v>85</v>
      </c>
      <c r="AW142" s="14" t="s">
        <v>38</v>
      </c>
      <c r="AX142" s="14" t="s">
        <v>83</v>
      </c>
      <c r="AY142" s="227" t="s">
        <v>152</v>
      </c>
    </row>
    <row r="143" spans="1:65" s="2" customFormat="1" ht="24.15" customHeight="1">
      <c r="A143" s="38"/>
      <c r="B143" s="39"/>
      <c r="C143" s="175" t="s">
        <v>311</v>
      </c>
      <c r="D143" s="175" t="s">
        <v>153</v>
      </c>
      <c r="E143" s="176" t="s">
        <v>1685</v>
      </c>
      <c r="F143" s="177" t="s">
        <v>1686</v>
      </c>
      <c r="G143" s="178" t="s">
        <v>650</v>
      </c>
      <c r="H143" s="179">
        <v>2.68</v>
      </c>
      <c r="I143" s="180"/>
      <c r="J143" s="181">
        <f>ROUND(I143*H143,2)</f>
        <v>0</v>
      </c>
      <c r="K143" s="177" t="s">
        <v>31</v>
      </c>
      <c r="L143" s="43"/>
      <c r="M143" s="182" t="s">
        <v>31</v>
      </c>
      <c r="N143" s="183" t="s">
        <v>47</v>
      </c>
      <c r="O143" s="68"/>
      <c r="P143" s="184">
        <f>O143*H143</f>
        <v>0</v>
      </c>
      <c r="Q143" s="184">
        <v>0</v>
      </c>
      <c r="R143" s="184">
        <f>Q143*H143</f>
        <v>0</v>
      </c>
      <c r="S143" s="184">
        <v>0</v>
      </c>
      <c r="T143" s="18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86" t="s">
        <v>410</v>
      </c>
      <c r="AT143" s="186" t="s">
        <v>153</v>
      </c>
      <c r="AU143" s="186" t="s">
        <v>85</v>
      </c>
      <c r="AY143" s="20" t="s">
        <v>152</v>
      </c>
      <c r="BE143" s="187">
        <f>IF(N143="základní",J143,0)</f>
        <v>0</v>
      </c>
      <c r="BF143" s="187">
        <f>IF(N143="snížená",J143,0)</f>
        <v>0</v>
      </c>
      <c r="BG143" s="187">
        <f>IF(N143="zákl. přenesená",J143,0)</f>
        <v>0</v>
      </c>
      <c r="BH143" s="187">
        <f>IF(N143="sníž. přenesená",J143,0)</f>
        <v>0</v>
      </c>
      <c r="BI143" s="187">
        <f>IF(N143="nulová",J143,0)</f>
        <v>0</v>
      </c>
      <c r="BJ143" s="20" t="s">
        <v>83</v>
      </c>
      <c r="BK143" s="187">
        <f>ROUND(I143*H143,2)</f>
        <v>0</v>
      </c>
      <c r="BL143" s="20" t="s">
        <v>410</v>
      </c>
      <c r="BM143" s="186" t="s">
        <v>1687</v>
      </c>
    </row>
    <row r="144" spans="1:65" s="2" customFormat="1" ht="33" customHeight="1">
      <c r="A144" s="38"/>
      <c r="B144" s="39"/>
      <c r="C144" s="175" t="s">
        <v>318</v>
      </c>
      <c r="D144" s="175" t="s">
        <v>153</v>
      </c>
      <c r="E144" s="176" t="s">
        <v>1688</v>
      </c>
      <c r="F144" s="177" t="s">
        <v>1689</v>
      </c>
      <c r="G144" s="178" t="s">
        <v>650</v>
      </c>
      <c r="H144" s="179">
        <v>24.12</v>
      </c>
      <c r="I144" s="180"/>
      <c r="J144" s="181">
        <f>ROUND(I144*H144,2)</f>
        <v>0</v>
      </c>
      <c r="K144" s="177" t="s">
        <v>31</v>
      </c>
      <c r="L144" s="43"/>
      <c r="M144" s="182" t="s">
        <v>31</v>
      </c>
      <c r="N144" s="183" t="s">
        <v>47</v>
      </c>
      <c r="O144" s="68"/>
      <c r="P144" s="184">
        <f>O144*H144</f>
        <v>0</v>
      </c>
      <c r="Q144" s="184">
        <v>0</v>
      </c>
      <c r="R144" s="184">
        <f>Q144*H144</f>
        <v>0</v>
      </c>
      <c r="S144" s="184">
        <v>0</v>
      </c>
      <c r="T144" s="185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86" t="s">
        <v>410</v>
      </c>
      <c r="AT144" s="186" t="s">
        <v>153</v>
      </c>
      <c r="AU144" s="186" t="s">
        <v>85</v>
      </c>
      <c r="AY144" s="20" t="s">
        <v>152</v>
      </c>
      <c r="BE144" s="187">
        <f>IF(N144="základní",J144,0)</f>
        <v>0</v>
      </c>
      <c r="BF144" s="187">
        <f>IF(N144="snížená",J144,0)</f>
        <v>0</v>
      </c>
      <c r="BG144" s="187">
        <f>IF(N144="zákl. přenesená",J144,0)</f>
        <v>0</v>
      </c>
      <c r="BH144" s="187">
        <f>IF(N144="sníž. přenesená",J144,0)</f>
        <v>0</v>
      </c>
      <c r="BI144" s="187">
        <f>IF(N144="nulová",J144,0)</f>
        <v>0</v>
      </c>
      <c r="BJ144" s="20" t="s">
        <v>83</v>
      </c>
      <c r="BK144" s="187">
        <f>ROUND(I144*H144,2)</f>
        <v>0</v>
      </c>
      <c r="BL144" s="20" t="s">
        <v>410</v>
      </c>
      <c r="BM144" s="186" t="s">
        <v>1690</v>
      </c>
    </row>
    <row r="145" spans="1:65" s="14" customFormat="1" ht="10.199999999999999">
      <c r="B145" s="217"/>
      <c r="C145" s="218"/>
      <c r="D145" s="188" t="s">
        <v>210</v>
      </c>
      <c r="E145" s="219" t="s">
        <v>31</v>
      </c>
      <c r="F145" s="220" t="s">
        <v>1691</v>
      </c>
      <c r="G145" s="218"/>
      <c r="H145" s="221">
        <v>24.12</v>
      </c>
      <c r="I145" s="222"/>
      <c r="J145" s="218"/>
      <c r="K145" s="218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210</v>
      </c>
      <c r="AU145" s="227" t="s">
        <v>85</v>
      </c>
      <c r="AV145" s="14" t="s">
        <v>85</v>
      </c>
      <c r="AW145" s="14" t="s">
        <v>38</v>
      </c>
      <c r="AX145" s="14" t="s">
        <v>76</v>
      </c>
      <c r="AY145" s="227" t="s">
        <v>152</v>
      </c>
    </row>
    <row r="146" spans="1:65" s="15" customFormat="1" ht="10.199999999999999">
      <c r="B146" s="228"/>
      <c r="C146" s="229"/>
      <c r="D146" s="188" t="s">
        <v>210</v>
      </c>
      <c r="E146" s="230" t="s">
        <v>31</v>
      </c>
      <c r="F146" s="231" t="s">
        <v>223</v>
      </c>
      <c r="G146" s="229"/>
      <c r="H146" s="232">
        <v>24.12</v>
      </c>
      <c r="I146" s="233"/>
      <c r="J146" s="229"/>
      <c r="K146" s="229"/>
      <c r="L146" s="234"/>
      <c r="M146" s="235"/>
      <c r="N146" s="236"/>
      <c r="O146" s="236"/>
      <c r="P146" s="236"/>
      <c r="Q146" s="236"/>
      <c r="R146" s="236"/>
      <c r="S146" s="236"/>
      <c r="T146" s="237"/>
      <c r="AT146" s="238" t="s">
        <v>210</v>
      </c>
      <c r="AU146" s="238" t="s">
        <v>85</v>
      </c>
      <c r="AV146" s="15" t="s">
        <v>157</v>
      </c>
      <c r="AW146" s="15" t="s">
        <v>38</v>
      </c>
      <c r="AX146" s="15" t="s">
        <v>83</v>
      </c>
      <c r="AY146" s="238" t="s">
        <v>152</v>
      </c>
    </row>
    <row r="147" spans="1:65" s="2" customFormat="1" ht="24.15" customHeight="1">
      <c r="A147" s="38"/>
      <c r="B147" s="39"/>
      <c r="C147" s="175" t="s">
        <v>325</v>
      </c>
      <c r="D147" s="175" t="s">
        <v>153</v>
      </c>
      <c r="E147" s="176" t="s">
        <v>1692</v>
      </c>
      <c r="F147" s="177" t="s">
        <v>1693</v>
      </c>
      <c r="G147" s="178" t="s">
        <v>360</v>
      </c>
      <c r="H147" s="179">
        <v>4.3369999999999997</v>
      </c>
      <c r="I147" s="180"/>
      <c r="J147" s="181">
        <f>ROUND(I147*H147,2)</f>
        <v>0</v>
      </c>
      <c r="K147" s="177" t="s">
        <v>31</v>
      </c>
      <c r="L147" s="43"/>
      <c r="M147" s="182" t="s">
        <v>31</v>
      </c>
      <c r="N147" s="183" t="s">
        <v>47</v>
      </c>
      <c r="O147" s="68"/>
      <c r="P147" s="184">
        <f>O147*H147</f>
        <v>0</v>
      </c>
      <c r="Q147" s="184">
        <v>0</v>
      </c>
      <c r="R147" s="184">
        <f>Q147*H147</f>
        <v>0</v>
      </c>
      <c r="S147" s="184">
        <v>0</v>
      </c>
      <c r="T147" s="185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86" t="s">
        <v>410</v>
      </c>
      <c r="AT147" s="186" t="s">
        <v>153</v>
      </c>
      <c r="AU147" s="186" t="s">
        <v>85</v>
      </c>
      <c r="AY147" s="20" t="s">
        <v>152</v>
      </c>
      <c r="BE147" s="187">
        <f>IF(N147="základní",J147,0)</f>
        <v>0</v>
      </c>
      <c r="BF147" s="187">
        <f>IF(N147="snížená",J147,0)</f>
        <v>0</v>
      </c>
      <c r="BG147" s="187">
        <f>IF(N147="zákl. přenesená",J147,0)</f>
        <v>0</v>
      </c>
      <c r="BH147" s="187">
        <f>IF(N147="sníž. přenesená",J147,0)</f>
        <v>0</v>
      </c>
      <c r="BI147" s="187">
        <f>IF(N147="nulová",J147,0)</f>
        <v>0</v>
      </c>
      <c r="BJ147" s="20" t="s">
        <v>83</v>
      </c>
      <c r="BK147" s="187">
        <f>ROUND(I147*H147,2)</f>
        <v>0</v>
      </c>
      <c r="BL147" s="20" t="s">
        <v>410</v>
      </c>
      <c r="BM147" s="186" t="s">
        <v>1694</v>
      </c>
    </row>
    <row r="148" spans="1:65" s="13" customFormat="1" ht="10.199999999999999">
      <c r="B148" s="207"/>
      <c r="C148" s="208"/>
      <c r="D148" s="188" t="s">
        <v>210</v>
      </c>
      <c r="E148" s="209" t="s">
        <v>31</v>
      </c>
      <c r="F148" s="210" t="s">
        <v>1695</v>
      </c>
      <c r="G148" s="208"/>
      <c r="H148" s="209" t="s">
        <v>31</v>
      </c>
      <c r="I148" s="211"/>
      <c r="J148" s="208"/>
      <c r="K148" s="208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210</v>
      </c>
      <c r="AU148" s="216" t="s">
        <v>85</v>
      </c>
      <c r="AV148" s="13" t="s">
        <v>83</v>
      </c>
      <c r="AW148" s="13" t="s">
        <v>38</v>
      </c>
      <c r="AX148" s="13" t="s">
        <v>76</v>
      </c>
      <c r="AY148" s="216" t="s">
        <v>152</v>
      </c>
    </row>
    <row r="149" spans="1:65" s="13" customFormat="1" ht="10.199999999999999">
      <c r="B149" s="207"/>
      <c r="C149" s="208"/>
      <c r="D149" s="188" t="s">
        <v>210</v>
      </c>
      <c r="E149" s="209" t="s">
        <v>31</v>
      </c>
      <c r="F149" s="210" t="s">
        <v>1696</v>
      </c>
      <c r="G149" s="208"/>
      <c r="H149" s="209" t="s">
        <v>31</v>
      </c>
      <c r="I149" s="211"/>
      <c r="J149" s="208"/>
      <c r="K149" s="208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210</v>
      </c>
      <c r="AU149" s="216" t="s">
        <v>85</v>
      </c>
      <c r="AV149" s="13" t="s">
        <v>83</v>
      </c>
      <c r="AW149" s="13" t="s">
        <v>38</v>
      </c>
      <c r="AX149" s="13" t="s">
        <v>76</v>
      </c>
      <c r="AY149" s="216" t="s">
        <v>152</v>
      </c>
    </row>
    <row r="150" spans="1:65" s="13" customFormat="1" ht="10.199999999999999">
      <c r="B150" s="207"/>
      <c r="C150" s="208"/>
      <c r="D150" s="188" t="s">
        <v>210</v>
      </c>
      <c r="E150" s="209" t="s">
        <v>31</v>
      </c>
      <c r="F150" s="210" t="s">
        <v>1697</v>
      </c>
      <c r="G150" s="208"/>
      <c r="H150" s="209" t="s">
        <v>31</v>
      </c>
      <c r="I150" s="211"/>
      <c r="J150" s="208"/>
      <c r="K150" s="208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210</v>
      </c>
      <c r="AU150" s="216" t="s">
        <v>85</v>
      </c>
      <c r="AV150" s="13" t="s">
        <v>83</v>
      </c>
      <c r="AW150" s="13" t="s">
        <v>38</v>
      </c>
      <c r="AX150" s="13" t="s">
        <v>76</v>
      </c>
      <c r="AY150" s="216" t="s">
        <v>152</v>
      </c>
    </row>
    <row r="151" spans="1:65" s="13" customFormat="1" ht="10.199999999999999">
      <c r="B151" s="207"/>
      <c r="C151" s="208"/>
      <c r="D151" s="188" t="s">
        <v>210</v>
      </c>
      <c r="E151" s="209" t="s">
        <v>31</v>
      </c>
      <c r="F151" s="210" t="s">
        <v>1698</v>
      </c>
      <c r="G151" s="208"/>
      <c r="H151" s="209" t="s">
        <v>31</v>
      </c>
      <c r="I151" s="211"/>
      <c r="J151" s="208"/>
      <c r="K151" s="208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210</v>
      </c>
      <c r="AU151" s="216" t="s">
        <v>85</v>
      </c>
      <c r="AV151" s="13" t="s">
        <v>83</v>
      </c>
      <c r="AW151" s="13" t="s">
        <v>38</v>
      </c>
      <c r="AX151" s="13" t="s">
        <v>76</v>
      </c>
      <c r="AY151" s="216" t="s">
        <v>152</v>
      </c>
    </row>
    <row r="152" spans="1:65" s="13" customFormat="1" ht="10.199999999999999">
      <c r="B152" s="207"/>
      <c r="C152" s="208"/>
      <c r="D152" s="188" t="s">
        <v>210</v>
      </c>
      <c r="E152" s="209" t="s">
        <v>31</v>
      </c>
      <c r="F152" s="210" t="s">
        <v>1699</v>
      </c>
      <c r="G152" s="208"/>
      <c r="H152" s="209" t="s">
        <v>31</v>
      </c>
      <c r="I152" s="211"/>
      <c r="J152" s="208"/>
      <c r="K152" s="208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210</v>
      </c>
      <c r="AU152" s="216" t="s">
        <v>85</v>
      </c>
      <c r="AV152" s="13" t="s">
        <v>83</v>
      </c>
      <c r="AW152" s="13" t="s">
        <v>38</v>
      </c>
      <c r="AX152" s="13" t="s">
        <v>76</v>
      </c>
      <c r="AY152" s="216" t="s">
        <v>152</v>
      </c>
    </row>
    <row r="153" spans="1:65" s="13" customFormat="1" ht="10.199999999999999">
      <c r="B153" s="207"/>
      <c r="C153" s="208"/>
      <c r="D153" s="188" t="s">
        <v>210</v>
      </c>
      <c r="E153" s="209" t="s">
        <v>31</v>
      </c>
      <c r="F153" s="210" t="s">
        <v>1700</v>
      </c>
      <c r="G153" s="208"/>
      <c r="H153" s="209" t="s">
        <v>31</v>
      </c>
      <c r="I153" s="211"/>
      <c r="J153" s="208"/>
      <c r="K153" s="208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210</v>
      </c>
      <c r="AU153" s="216" t="s">
        <v>85</v>
      </c>
      <c r="AV153" s="13" t="s">
        <v>83</v>
      </c>
      <c r="AW153" s="13" t="s">
        <v>38</v>
      </c>
      <c r="AX153" s="13" t="s">
        <v>76</v>
      </c>
      <c r="AY153" s="216" t="s">
        <v>152</v>
      </c>
    </row>
    <row r="154" spans="1:65" s="13" customFormat="1" ht="10.199999999999999">
      <c r="B154" s="207"/>
      <c r="C154" s="208"/>
      <c r="D154" s="188" t="s">
        <v>210</v>
      </c>
      <c r="E154" s="209" t="s">
        <v>31</v>
      </c>
      <c r="F154" s="210" t="s">
        <v>1701</v>
      </c>
      <c r="G154" s="208"/>
      <c r="H154" s="209" t="s">
        <v>31</v>
      </c>
      <c r="I154" s="211"/>
      <c r="J154" s="208"/>
      <c r="K154" s="208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210</v>
      </c>
      <c r="AU154" s="216" t="s">
        <v>85</v>
      </c>
      <c r="AV154" s="13" t="s">
        <v>83</v>
      </c>
      <c r="AW154" s="13" t="s">
        <v>38</v>
      </c>
      <c r="AX154" s="13" t="s">
        <v>76</v>
      </c>
      <c r="AY154" s="216" t="s">
        <v>152</v>
      </c>
    </row>
    <row r="155" spans="1:65" s="13" customFormat="1" ht="10.199999999999999">
      <c r="B155" s="207"/>
      <c r="C155" s="208"/>
      <c r="D155" s="188" t="s">
        <v>210</v>
      </c>
      <c r="E155" s="209" t="s">
        <v>31</v>
      </c>
      <c r="F155" s="210" t="s">
        <v>1702</v>
      </c>
      <c r="G155" s="208"/>
      <c r="H155" s="209" t="s">
        <v>31</v>
      </c>
      <c r="I155" s="211"/>
      <c r="J155" s="208"/>
      <c r="K155" s="208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210</v>
      </c>
      <c r="AU155" s="216" t="s">
        <v>85</v>
      </c>
      <c r="AV155" s="13" t="s">
        <v>83</v>
      </c>
      <c r="AW155" s="13" t="s">
        <v>38</v>
      </c>
      <c r="AX155" s="13" t="s">
        <v>76</v>
      </c>
      <c r="AY155" s="216" t="s">
        <v>152</v>
      </c>
    </row>
    <row r="156" spans="1:65" s="14" customFormat="1" ht="10.199999999999999">
      <c r="B156" s="217"/>
      <c r="C156" s="218"/>
      <c r="D156" s="188" t="s">
        <v>210</v>
      </c>
      <c r="E156" s="219" t="s">
        <v>31</v>
      </c>
      <c r="F156" s="220" t="s">
        <v>1703</v>
      </c>
      <c r="G156" s="218"/>
      <c r="H156" s="221">
        <v>14.654</v>
      </c>
      <c r="I156" s="222"/>
      <c r="J156" s="218"/>
      <c r="K156" s="218"/>
      <c r="L156" s="223"/>
      <c r="M156" s="224"/>
      <c r="N156" s="225"/>
      <c r="O156" s="225"/>
      <c r="P156" s="225"/>
      <c r="Q156" s="225"/>
      <c r="R156" s="225"/>
      <c r="S156" s="225"/>
      <c r="T156" s="226"/>
      <c r="AT156" s="227" t="s">
        <v>210</v>
      </c>
      <c r="AU156" s="227" t="s">
        <v>85</v>
      </c>
      <c r="AV156" s="14" t="s">
        <v>85</v>
      </c>
      <c r="AW156" s="14" t="s">
        <v>38</v>
      </c>
      <c r="AX156" s="14" t="s">
        <v>76</v>
      </c>
      <c r="AY156" s="227" t="s">
        <v>152</v>
      </c>
    </row>
    <row r="157" spans="1:65" s="13" customFormat="1" ht="10.199999999999999">
      <c r="B157" s="207"/>
      <c r="C157" s="208"/>
      <c r="D157" s="188" t="s">
        <v>210</v>
      </c>
      <c r="E157" s="209" t="s">
        <v>31</v>
      </c>
      <c r="F157" s="210" t="s">
        <v>1704</v>
      </c>
      <c r="G157" s="208"/>
      <c r="H157" s="209" t="s">
        <v>31</v>
      </c>
      <c r="I157" s="211"/>
      <c r="J157" s="208"/>
      <c r="K157" s="208"/>
      <c r="L157" s="212"/>
      <c r="M157" s="213"/>
      <c r="N157" s="214"/>
      <c r="O157" s="214"/>
      <c r="P157" s="214"/>
      <c r="Q157" s="214"/>
      <c r="R157" s="214"/>
      <c r="S157" s="214"/>
      <c r="T157" s="215"/>
      <c r="AT157" s="216" t="s">
        <v>210</v>
      </c>
      <c r="AU157" s="216" t="s">
        <v>85</v>
      </c>
      <c r="AV157" s="13" t="s">
        <v>83</v>
      </c>
      <c r="AW157" s="13" t="s">
        <v>38</v>
      </c>
      <c r="AX157" s="13" t="s">
        <v>76</v>
      </c>
      <c r="AY157" s="216" t="s">
        <v>152</v>
      </c>
    </row>
    <row r="158" spans="1:65" s="13" customFormat="1" ht="10.199999999999999">
      <c r="B158" s="207"/>
      <c r="C158" s="208"/>
      <c r="D158" s="188" t="s">
        <v>210</v>
      </c>
      <c r="E158" s="209" t="s">
        <v>31</v>
      </c>
      <c r="F158" s="210" t="s">
        <v>1700</v>
      </c>
      <c r="G158" s="208"/>
      <c r="H158" s="209" t="s">
        <v>31</v>
      </c>
      <c r="I158" s="211"/>
      <c r="J158" s="208"/>
      <c r="K158" s="208"/>
      <c r="L158" s="212"/>
      <c r="M158" s="213"/>
      <c r="N158" s="214"/>
      <c r="O158" s="214"/>
      <c r="P158" s="214"/>
      <c r="Q158" s="214"/>
      <c r="R158" s="214"/>
      <c r="S158" s="214"/>
      <c r="T158" s="215"/>
      <c r="AT158" s="216" t="s">
        <v>210</v>
      </c>
      <c r="AU158" s="216" t="s">
        <v>85</v>
      </c>
      <c r="AV158" s="13" t="s">
        <v>83</v>
      </c>
      <c r="AW158" s="13" t="s">
        <v>38</v>
      </c>
      <c r="AX158" s="13" t="s">
        <v>76</v>
      </c>
      <c r="AY158" s="216" t="s">
        <v>152</v>
      </c>
    </row>
    <row r="159" spans="1:65" s="14" customFormat="1" ht="10.199999999999999">
      <c r="B159" s="217"/>
      <c r="C159" s="218"/>
      <c r="D159" s="188" t="s">
        <v>210</v>
      </c>
      <c r="E159" s="219" t="s">
        <v>31</v>
      </c>
      <c r="F159" s="220" t="s">
        <v>1705</v>
      </c>
      <c r="G159" s="218"/>
      <c r="H159" s="221">
        <v>-10.317</v>
      </c>
      <c r="I159" s="222"/>
      <c r="J159" s="218"/>
      <c r="K159" s="218"/>
      <c r="L159" s="223"/>
      <c r="M159" s="224"/>
      <c r="N159" s="225"/>
      <c r="O159" s="225"/>
      <c r="P159" s="225"/>
      <c r="Q159" s="225"/>
      <c r="R159" s="225"/>
      <c r="S159" s="225"/>
      <c r="T159" s="226"/>
      <c r="AT159" s="227" t="s">
        <v>210</v>
      </c>
      <c r="AU159" s="227" t="s">
        <v>85</v>
      </c>
      <c r="AV159" s="14" t="s">
        <v>85</v>
      </c>
      <c r="AW159" s="14" t="s">
        <v>38</v>
      </c>
      <c r="AX159" s="14" t="s">
        <v>76</v>
      </c>
      <c r="AY159" s="227" t="s">
        <v>152</v>
      </c>
    </row>
    <row r="160" spans="1:65" s="15" customFormat="1" ht="10.199999999999999">
      <c r="B160" s="228"/>
      <c r="C160" s="229"/>
      <c r="D160" s="188" t="s">
        <v>210</v>
      </c>
      <c r="E160" s="230" t="s">
        <v>31</v>
      </c>
      <c r="F160" s="231" t="s">
        <v>223</v>
      </c>
      <c r="G160" s="229"/>
      <c r="H160" s="232">
        <v>4.3369999999999997</v>
      </c>
      <c r="I160" s="233"/>
      <c r="J160" s="229"/>
      <c r="K160" s="229"/>
      <c r="L160" s="234"/>
      <c r="M160" s="235"/>
      <c r="N160" s="236"/>
      <c r="O160" s="236"/>
      <c r="P160" s="236"/>
      <c r="Q160" s="236"/>
      <c r="R160" s="236"/>
      <c r="S160" s="236"/>
      <c r="T160" s="237"/>
      <c r="AT160" s="238" t="s">
        <v>210</v>
      </c>
      <c r="AU160" s="238" t="s">
        <v>85</v>
      </c>
      <c r="AV160" s="15" t="s">
        <v>157</v>
      </c>
      <c r="AW160" s="15" t="s">
        <v>38</v>
      </c>
      <c r="AX160" s="15" t="s">
        <v>83</v>
      </c>
      <c r="AY160" s="238" t="s">
        <v>152</v>
      </c>
    </row>
    <row r="161" spans="1:65" s="2" customFormat="1" ht="16.5" customHeight="1">
      <c r="A161" s="38"/>
      <c r="B161" s="39"/>
      <c r="C161" s="175" t="s">
        <v>7</v>
      </c>
      <c r="D161" s="175" t="s">
        <v>153</v>
      </c>
      <c r="E161" s="176" t="s">
        <v>1706</v>
      </c>
      <c r="F161" s="177" t="s">
        <v>1707</v>
      </c>
      <c r="G161" s="178" t="s">
        <v>650</v>
      </c>
      <c r="H161" s="179">
        <v>2.68</v>
      </c>
      <c r="I161" s="180"/>
      <c r="J161" s="181">
        <f>ROUND(I161*H161,2)</f>
        <v>0</v>
      </c>
      <c r="K161" s="177" t="s">
        <v>31</v>
      </c>
      <c r="L161" s="43"/>
      <c r="M161" s="182" t="s">
        <v>31</v>
      </c>
      <c r="N161" s="183" t="s">
        <v>47</v>
      </c>
      <c r="O161" s="68"/>
      <c r="P161" s="184">
        <f>O161*H161</f>
        <v>0</v>
      </c>
      <c r="Q161" s="184">
        <v>0</v>
      </c>
      <c r="R161" s="184">
        <f>Q161*H161</f>
        <v>0</v>
      </c>
      <c r="S161" s="184">
        <v>0</v>
      </c>
      <c r="T161" s="185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86" t="s">
        <v>410</v>
      </c>
      <c r="AT161" s="186" t="s">
        <v>153</v>
      </c>
      <c r="AU161" s="186" t="s">
        <v>85</v>
      </c>
      <c r="AY161" s="20" t="s">
        <v>152</v>
      </c>
      <c r="BE161" s="187">
        <f>IF(N161="základní",J161,0)</f>
        <v>0</v>
      </c>
      <c r="BF161" s="187">
        <f>IF(N161="snížená",J161,0)</f>
        <v>0</v>
      </c>
      <c r="BG161" s="187">
        <f>IF(N161="zákl. přenesená",J161,0)</f>
        <v>0</v>
      </c>
      <c r="BH161" s="187">
        <f>IF(N161="sníž. přenesená",J161,0)</f>
        <v>0</v>
      </c>
      <c r="BI161" s="187">
        <f>IF(N161="nulová",J161,0)</f>
        <v>0</v>
      </c>
      <c r="BJ161" s="20" t="s">
        <v>83</v>
      </c>
      <c r="BK161" s="187">
        <f>ROUND(I161*H161,2)</f>
        <v>0</v>
      </c>
      <c r="BL161" s="20" t="s">
        <v>410</v>
      </c>
      <c r="BM161" s="186" t="s">
        <v>1708</v>
      </c>
    </row>
    <row r="162" spans="1:65" s="13" customFormat="1" ht="10.199999999999999">
      <c r="B162" s="207"/>
      <c r="C162" s="208"/>
      <c r="D162" s="188" t="s">
        <v>210</v>
      </c>
      <c r="E162" s="209" t="s">
        <v>31</v>
      </c>
      <c r="F162" s="210" t="s">
        <v>1619</v>
      </c>
      <c r="G162" s="208"/>
      <c r="H162" s="209" t="s">
        <v>31</v>
      </c>
      <c r="I162" s="211"/>
      <c r="J162" s="208"/>
      <c r="K162" s="208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210</v>
      </c>
      <c r="AU162" s="216" t="s">
        <v>85</v>
      </c>
      <c r="AV162" s="13" t="s">
        <v>83</v>
      </c>
      <c r="AW162" s="13" t="s">
        <v>38</v>
      </c>
      <c r="AX162" s="13" t="s">
        <v>76</v>
      </c>
      <c r="AY162" s="216" t="s">
        <v>152</v>
      </c>
    </row>
    <row r="163" spans="1:65" s="13" customFormat="1" ht="10.199999999999999">
      <c r="B163" s="207"/>
      <c r="C163" s="208"/>
      <c r="D163" s="188" t="s">
        <v>210</v>
      </c>
      <c r="E163" s="209" t="s">
        <v>31</v>
      </c>
      <c r="F163" s="210" t="s">
        <v>1683</v>
      </c>
      <c r="G163" s="208"/>
      <c r="H163" s="209" t="s">
        <v>31</v>
      </c>
      <c r="I163" s="211"/>
      <c r="J163" s="208"/>
      <c r="K163" s="208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210</v>
      </c>
      <c r="AU163" s="216" t="s">
        <v>85</v>
      </c>
      <c r="AV163" s="13" t="s">
        <v>83</v>
      </c>
      <c r="AW163" s="13" t="s">
        <v>38</v>
      </c>
      <c r="AX163" s="13" t="s">
        <v>76</v>
      </c>
      <c r="AY163" s="216" t="s">
        <v>152</v>
      </c>
    </row>
    <row r="164" spans="1:65" s="14" customFormat="1" ht="10.199999999999999">
      <c r="B164" s="217"/>
      <c r="C164" s="218"/>
      <c r="D164" s="188" t="s">
        <v>210</v>
      </c>
      <c r="E164" s="219" t="s">
        <v>31</v>
      </c>
      <c r="F164" s="220" t="s">
        <v>1684</v>
      </c>
      <c r="G164" s="218"/>
      <c r="H164" s="221">
        <v>2.68</v>
      </c>
      <c r="I164" s="222"/>
      <c r="J164" s="218"/>
      <c r="K164" s="218"/>
      <c r="L164" s="223"/>
      <c r="M164" s="224"/>
      <c r="N164" s="225"/>
      <c r="O164" s="225"/>
      <c r="P164" s="225"/>
      <c r="Q164" s="225"/>
      <c r="R164" s="225"/>
      <c r="S164" s="225"/>
      <c r="T164" s="226"/>
      <c r="AT164" s="227" t="s">
        <v>210</v>
      </c>
      <c r="AU164" s="227" t="s">
        <v>85</v>
      </c>
      <c r="AV164" s="14" t="s">
        <v>85</v>
      </c>
      <c r="AW164" s="14" t="s">
        <v>38</v>
      </c>
      <c r="AX164" s="14" t="s">
        <v>83</v>
      </c>
      <c r="AY164" s="227" t="s">
        <v>152</v>
      </c>
    </row>
    <row r="165" spans="1:65" s="2" customFormat="1" ht="24.15" customHeight="1">
      <c r="A165" s="38"/>
      <c r="B165" s="39"/>
      <c r="C165" s="175" t="s">
        <v>334</v>
      </c>
      <c r="D165" s="175" t="s">
        <v>153</v>
      </c>
      <c r="E165" s="176" t="s">
        <v>1709</v>
      </c>
      <c r="F165" s="177" t="s">
        <v>1710</v>
      </c>
      <c r="G165" s="178" t="s">
        <v>207</v>
      </c>
      <c r="H165" s="179">
        <v>66.5</v>
      </c>
      <c r="I165" s="180"/>
      <c r="J165" s="181">
        <f>ROUND(I165*H165,2)</f>
        <v>0</v>
      </c>
      <c r="K165" s="177" t="s">
        <v>31</v>
      </c>
      <c r="L165" s="43"/>
      <c r="M165" s="182" t="s">
        <v>31</v>
      </c>
      <c r="N165" s="183" t="s">
        <v>47</v>
      </c>
      <c r="O165" s="68"/>
      <c r="P165" s="184">
        <f>O165*H165</f>
        <v>0</v>
      </c>
      <c r="Q165" s="184">
        <v>0</v>
      </c>
      <c r="R165" s="184">
        <f>Q165*H165</f>
        <v>0</v>
      </c>
      <c r="S165" s="184">
        <v>0</v>
      </c>
      <c r="T165" s="185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86" t="s">
        <v>410</v>
      </c>
      <c r="AT165" s="186" t="s">
        <v>153</v>
      </c>
      <c r="AU165" s="186" t="s">
        <v>85</v>
      </c>
      <c r="AY165" s="20" t="s">
        <v>152</v>
      </c>
      <c r="BE165" s="187">
        <f>IF(N165="základní",J165,0)</f>
        <v>0</v>
      </c>
      <c r="BF165" s="187">
        <f>IF(N165="snížená",J165,0)</f>
        <v>0</v>
      </c>
      <c r="BG165" s="187">
        <f>IF(N165="zákl. přenesená",J165,0)</f>
        <v>0</v>
      </c>
      <c r="BH165" s="187">
        <f>IF(N165="sníž. přenesená",J165,0)</f>
        <v>0</v>
      </c>
      <c r="BI165" s="187">
        <f>IF(N165="nulová",J165,0)</f>
        <v>0</v>
      </c>
      <c r="BJ165" s="20" t="s">
        <v>83</v>
      </c>
      <c r="BK165" s="187">
        <f>ROUND(I165*H165,2)</f>
        <v>0</v>
      </c>
      <c r="BL165" s="20" t="s">
        <v>410</v>
      </c>
      <c r="BM165" s="186" t="s">
        <v>1711</v>
      </c>
    </row>
    <row r="166" spans="1:65" s="2" customFormat="1" ht="24.15" customHeight="1">
      <c r="A166" s="38"/>
      <c r="B166" s="39"/>
      <c r="C166" s="175" t="s">
        <v>338</v>
      </c>
      <c r="D166" s="175" t="s">
        <v>153</v>
      </c>
      <c r="E166" s="176" t="s">
        <v>1712</v>
      </c>
      <c r="F166" s="177" t="s">
        <v>1713</v>
      </c>
      <c r="G166" s="178" t="s">
        <v>207</v>
      </c>
      <c r="H166" s="179">
        <v>28</v>
      </c>
      <c r="I166" s="180"/>
      <c r="J166" s="181">
        <f>ROUND(I166*H166,2)</f>
        <v>0</v>
      </c>
      <c r="K166" s="177" t="s">
        <v>31</v>
      </c>
      <c r="L166" s="43"/>
      <c r="M166" s="182" t="s">
        <v>31</v>
      </c>
      <c r="N166" s="183" t="s">
        <v>47</v>
      </c>
      <c r="O166" s="68"/>
      <c r="P166" s="184">
        <f>O166*H166</f>
        <v>0</v>
      </c>
      <c r="Q166" s="184">
        <v>0.22563</v>
      </c>
      <c r="R166" s="184">
        <f>Q166*H166</f>
        <v>6.3176399999999999</v>
      </c>
      <c r="S166" s="184">
        <v>0</v>
      </c>
      <c r="T166" s="18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86" t="s">
        <v>410</v>
      </c>
      <c r="AT166" s="186" t="s">
        <v>153</v>
      </c>
      <c r="AU166" s="186" t="s">
        <v>85</v>
      </c>
      <c r="AY166" s="20" t="s">
        <v>152</v>
      </c>
      <c r="BE166" s="187">
        <f>IF(N166="základní",J166,0)</f>
        <v>0</v>
      </c>
      <c r="BF166" s="187">
        <f>IF(N166="snížená",J166,0)</f>
        <v>0</v>
      </c>
      <c r="BG166" s="187">
        <f>IF(N166="zákl. přenesená",J166,0)</f>
        <v>0</v>
      </c>
      <c r="BH166" s="187">
        <f>IF(N166="sníž. přenesená",J166,0)</f>
        <v>0</v>
      </c>
      <c r="BI166" s="187">
        <f>IF(N166="nulová",J166,0)</f>
        <v>0</v>
      </c>
      <c r="BJ166" s="20" t="s">
        <v>83</v>
      </c>
      <c r="BK166" s="187">
        <f>ROUND(I166*H166,2)</f>
        <v>0</v>
      </c>
      <c r="BL166" s="20" t="s">
        <v>410</v>
      </c>
      <c r="BM166" s="186" t="s">
        <v>1714</v>
      </c>
    </row>
    <row r="167" spans="1:65" s="13" customFormat="1" ht="10.199999999999999">
      <c r="B167" s="207"/>
      <c r="C167" s="208"/>
      <c r="D167" s="188" t="s">
        <v>210</v>
      </c>
      <c r="E167" s="209" t="s">
        <v>31</v>
      </c>
      <c r="F167" s="210" t="s">
        <v>1715</v>
      </c>
      <c r="G167" s="208"/>
      <c r="H167" s="209" t="s">
        <v>31</v>
      </c>
      <c r="I167" s="211"/>
      <c r="J167" s="208"/>
      <c r="K167" s="208"/>
      <c r="L167" s="212"/>
      <c r="M167" s="213"/>
      <c r="N167" s="214"/>
      <c r="O167" s="214"/>
      <c r="P167" s="214"/>
      <c r="Q167" s="214"/>
      <c r="R167" s="214"/>
      <c r="S167" s="214"/>
      <c r="T167" s="215"/>
      <c r="AT167" s="216" t="s">
        <v>210</v>
      </c>
      <c r="AU167" s="216" t="s">
        <v>85</v>
      </c>
      <c r="AV167" s="13" t="s">
        <v>83</v>
      </c>
      <c r="AW167" s="13" t="s">
        <v>38</v>
      </c>
      <c r="AX167" s="13" t="s">
        <v>76</v>
      </c>
      <c r="AY167" s="216" t="s">
        <v>152</v>
      </c>
    </row>
    <row r="168" spans="1:65" s="14" customFormat="1" ht="10.199999999999999">
      <c r="B168" s="217"/>
      <c r="C168" s="218"/>
      <c r="D168" s="188" t="s">
        <v>210</v>
      </c>
      <c r="E168" s="219" t="s">
        <v>31</v>
      </c>
      <c r="F168" s="220" t="s">
        <v>1716</v>
      </c>
      <c r="G168" s="218"/>
      <c r="H168" s="221">
        <v>12</v>
      </c>
      <c r="I168" s="222"/>
      <c r="J168" s="218"/>
      <c r="K168" s="218"/>
      <c r="L168" s="223"/>
      <c r="M168" s="224"/>
      <c r="N168" s="225"/>
      <c r="O168" s="225"/>
      <c r="P168" s="225"/>
      <c r="Q168" s="225"/>
      <c r="R168" s="225"/>
      <c r="S168" s="225"/>
      <c r="T168" s="226"/>
      <c r="AT168" s="227" t="s">
        <v>210</v>
      </c>
      <c r="AU168" s="227" t="s">
        <v>85</v>
      </c>
      <c r="AV168" s="14" t="s">
        <v>85</v>
      </c>
      <c r="AW168" s="14" t="s">
        <v>38</v>
      </c>
      <c r="AX168" s="14" t="s">
        <v>76</v>
      </c>
      <c r="AY168" s="227" t="s">
        <v>152</v>
      </c>
    </row>
    <row r="169" spans="1:65" s="14" customFormat="1" ht="10.199999999999999">
      <c r="B169" s="217"/>
      <c r="C169" s="218"/>
      <c r="D169" s="188" t="s">
        <v>210</v>
      </c>
      <c r="E169" s="219" t="s">
        <v>31</v>
      </c>
      <c r="F169" s="220" t="s">
        <v>1717</v>
      </c>
      <c r="G169" s="218"/>
      <c r="H169" s="221">
        <v>16</v>
      </c>
      <c r="I169" s="222"/>
      <c r="J169" s="218"/>
      <c r="K169" s="218"/>
      <c r="L169" s="223"/>
      <c r="M169" s="224"/>
      <c r="N169" s="225"/>
      <c r="O169" s="225"/>
      <c r="P169" s="225"/>
      <c r="Q169" s="225"/>
      <c r="R169" s="225"/>
      <c r="S169" s="225"/>
      <c r="T169" s="226"/>
      <c r="AT169" s="227" t="s">
        <v>210</v>
      </c>
      <c r="AU169" s="227" t="s">
        <v>85</v>
      </c>
      <c r="AV169" s="14" t="s">
        <v>85</v>
      </c>
      <c r="AW169" s="14" t="s">
        <v>38</v>
      </c>
      <c r="AX169" s="14" t="s">
        <v>76</v>
      </c>
      <c r="AY169" s="227" t="s">
        <v>152</v>
      </c>
    </row>
    <row r="170" spans="1:65" s="15" customFormat="1" ht="10.199999999999999">
      <c r="B170" s="228"/>
      <c r="C170" s="229"/>
      <c r="D170" s="188" t="s">
        <v>210</v>
      </c>
      <c r="E170" s="230" t="s">
        <v>31</v>
      </c>
      <c r="F170" s="231" t="s">
        <v>223</v>
      </c>
      <c r="G170" s="229"/>
      <c r="H170" s="232">
        <v>28</v>
      </c>
      <c r="I170" s="233"/>
      <c r="J170" s="229"/>
      <c r="K170" s="229"/>
      <c r="L170" s="234"/>
      <c r="M170" s="235"/>
      <c r="N170" s="236"/>
      <c r="O170" s="236"/>
      <c r="P170" s="236"/>
      <c r="Q170" s="236"/>
      <c r="R170" s="236"/>
      <c r="S170" s="236"/>
      <c r="T170" s="237"/>
      <c r="AT170" s="238" t="s">
        <v>210</v>
      </c>
      <c r="AU170" s="238" t="s">
        <v>85</v>
      </c>
      <c r="AV170" s="15" t="s">
        <v>157</v>
      </c>
      <c r="AW170" s="15" t="s">
        <v>38</v>
      </c>
      <c r="AX170" s="15" t="s">
        <v>83</v>
      </c>
      <c r="AY170" s="238" t="s">
        <v>152</v>
      </c>
    </row>
    <row r="171" spans="1:65" s="2" customFormat="1" ht="24.15" customHeight="1">
      <c r="A171" s="38"/>
      <c r="B171" s="39"/>
      <c r="C171" s="175" t="s">
        <v>342</v>
      </c>
      <c r="D171" s="175" t="s">
        <v>153</v>
      </c>
      <c r="E171" s="176" t="s">
        <v>1718</v>
      </c>
      <c r="F171" s="177" t="s">
        <v>1719</v>
      </c>
      <c r="G171" s="178" t="s">
        <v>207</v>
      </c>
      <c r="H171" s="179">
        <v>37.5</v>
      </c>
      <c r="I171" s="180"/>
      <c r="J171" s="181">
        <f>ROUND(I171*H171,2)</f>
        <v>0</v>
      </c>
      <c r="K171" s="177" t="s">
        <v>31</v>
      </c>
      <c r="L171" s="43"/>
      <c r="M171" s="182" t="s">
        <v>31</v>
      </c>
      <c r="N171" s="183" t="s">
        <v>47</v>
      </c>
      <c r="O171" s="68"/>
      <c r="P171" s="184">
        <f>O171*H171</f>
        <v>0</v>
      </c>
      <c r="Q171" s="184">
        <v>0.18</v>
      </c>
      <c r="R171" s="184">
        <f>Q171*H171</f>
        <v>6.75</v>
      </c>
      <c r="S171" s="184">
        <v>0</v>
      </c>
      <c r="T171" s="185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86" t="s">
        <v>410</v>
      </c>
      <c r="AT171" s="186" t="s">
        <v>153</v>
      </c>
      <c r="AU171" s="186" t="s">
        <v>85</v>
      </c>
      <c r="AY171" s="20" t="s">
        <v>152</v>
      </c>
      <c r="BE171" s="187">
        <f>IF(N171="základní",J171,0)</f>
        <v>0</v>
      </c>
      <c r="BF171" s="187">
        <f>IF(N171="snížená",J171,0)</f>
        <v>0</v>
      </c>
      <c r="BG171" s="187">
        <f>IF(N171="zákl. přenesená",J171,0)</f>
        <v>0</v>
      </c>
      <c r="BH171" s="187">
        <f>IF(N171="sníž. přenesená",J171,0)</f>
        <v>0</v>
      </c>
      <c r="BI171" s="187">
        <f>IF(N171="nulová",J171,0)</f>
        <v>0</v>
      </c>
      <c r="BJ171" s="20" t="s">
        <v>83</v>
      </c>
      <c r="BK171" s="187">
        <f>ROUND(I171*H171,2)</f>
        <v>0</v>
      </c>
      <c r="BL171" s="20" t="s">
        <v>410</v>
      </c>
      <c r="BM171" s="186" t="s">
        <v>1720</v>
      </c>
    </row>
    <row r="172" spans="1:65" s="13" customFormat="1" ht="10.199999999999999">
      <c r="B172" s="207"/>
      <c r="C172" s="208"/>
      <c r="D172" s="188" t="s">
        <v>210</v>
      </c>
      <c r="E172" s="209" t="s">
        <v>31</v>
      </c>
      <c r="F172" s="210" t="s">
        <v>1721</v>
      </c>
      <c r="G172" s="208"/>
      <c r="H172" s="209" t="s">
        <v>31</v>
      </c>
      <c r="I172" s="211"/>
      <c r="J172" s="208"/>
      <c r="K172" s="208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210</v>
      </c>
      <c r="AU172" s="216" t="s">
        <v>85</v>
      </c>
      <c r="AV172" s="13" t="s">
        <v>83</v>
      </c>
      <c r="AW172" s="13" t="s">
        <v>38</v>
      </c>
      <c r="AX172" s="13" t="s">
        <v>76</v>
      </c>
      <c r="AY172" s="216" t="s">
        <v>152</v>
      </c>
    </row>
    <row r="173" spans="1:65" s="14" customFormat="1" ht="10.199999999999999">
      <c r="B173" s="217"/>
      <c r="C173" s="218"/>
      <c r="D173" s="188" t="s">
        <v>210</v>
      </c>
      <c r="E173" s="219" t="s">
        <v>31</v>
      </c>
      <c r="F173" s="220" t="s">
        <v>1722</v>
      </c>
      <c r="G173" s="218"/>
      <c r="H173" s="221">
        <v>22.5</v>
      </c>
      <c r="I173" s="222"/>
      <c r="J173" s="218"/>
      <c r="K173" s="218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210</v>
      </c>
      <c r="AU173" s="227" t="s">
        <v>85</v>
      </c>
      <c r="AV173" s="14" t="s">
        <v>85</v>
      </c>
      <c r="AW173" s="14" t="s">
        <v>38</v>
      </c>
      <c r="AX173" s="14" t="s">
        <v>76</v>
      </c>
      <c r="AY173" s="227" t="s">
        <v>152</v>
      </c>
    </row>
    <row r="174" spans="1:65" s="14" customFormat="1" ht="10.199999999999999">
      <c r="B174" s="217"/>
      <c r="C174" s="218"/>
      <c r="D174" s="188" t="s">
        <v>210</v>
      </c>
      <c r="E174" s="219" t="s">
        <v>31</v>
      </c>
      <c r="F174" s="220" t="s">
        <v>1723</v>
      </c>
      <c r="G174" s="218"/>
      <c r="H174" s="221">
        <v>15</v>
      </c>
      <c r="I174" s="222"/>
      <c r="J174" s="218"/>
      <c r="K174" s="218"/>
      <c r="L174" s="223"/>
      <c r="M174" s="224"/>
      <c r="N174" s="225"/>
      <c r="O174" s="225"/>
      <c r="P174" s="225"/>
      <c r="Q174" s="225"/>
      <c r="R174" s="225"/>
      <c r="S174" s="225"/>
      <c r="T174" s="226"/>
      <c r="AT174" s="227" t="s">
        <v>210</v>
      </c>
      <c r="AU174" s="227" t="s">
        <v>85</v>
      </c>
      <c r="AV174" s="14" t="s">
        <v>85</v>
      </c>
      <c r="AW174" s="14" t="s">
        <v>38</v>
      </c>
      <c r="AX174" s="14" t="s">
        <v>76</v>
      </c>
      <c r="AY174" s="227" t="s">
        <v>152</v>
      </c>
    </row>
    <row r="175" spans="1:65" s="15" customFormat="1" ht="10.199999999999999">
      <c r="B175" s="228"/>
      <c r="C175" s="229"/>
      <c r="D175" s="188" t="s">
        <v>210</v>
      </c>
      <c r="E175" s="230" t="s">
        <v>31</v>
      </c>
      <c r="F175" s="231" t="s">
        <v>223</v>
      </c>
      <c r="G175" s="229"/>
      <c r="H175" s="232">
        <v>37.5</v>
      </c>
      <c r="I175" s="233"/>
      <c r="J175" s="229"/>
      <c r="K175" s="229"/>
      <c r="L175" s="234"/>
      <c r="M175" s="235"/>
      <c r="N175" s="236"/>
      <c r="O175" s="236"/>
      <c r="P175" s="236"/>
      <c r="Q175" s="236"/>
      <c r="R175" s="236"/>
      <c r="S175" s="236"/>
      <c r="T175" s="237"/>
      <c r="AT175" s="238" t="s">
        <v>210</v>
      </c>
      <c r="AU175" s="238" t="s">
        <v>85</v>
      </c>
      <c r="AV175" s="15" t="s">
        <v>157</v>
      </c>
      <c r="AW175" s="15" t="s">
        <v>38</v>
      </c>
      <c r="AX175" s="15" t="s">
        <v>83</v>
      </c>
      <c r="AY175" s="238" t="s">
        <v>152</v>
      </c>
    </row>
    <row r="176" spans="1:65" s="2" customFormat="1" ht="16.5" customHeight="1">
      <c r="A176" s="38"/>
      <c r="B176" s="39"/>
      <c r="C176" s="239" t="s">
        <v>350</v>
      </c>
      <c r="D176" s="239" t="s">
        <v>224</v>
      </c>
      <c r="E176" s="240" t="s">
        <v>1724</v>
      </c>
      <c r="F176" s="241" t="s">
        <v>1725</v>
      </c>
      <c r="G176" s="242" t="s">
        <v>207</v>
      </c>
      <c r="H176" s="243">
        <v>34.5</v>
      </c>
      <c r="I176" s="244"/>
      <c r="J176" s="245">
        <f>ROUND(I176*H176,2)</f>
        <v>0</v>
      </c>
      <c r="K176" s="241" t="s">
        <v>31</v>
      </c>
      <c r="L176" s="246"/>
      <c r="M176" s="247" t="s">
        <v>31</v>
      </c>
      <c r="N176" s="248" t="s">
        <v>47</v>
      </c>
      <c r="O176" s="68"/>
      <c r="P176" s="184">
        <f>O176*H176</f>
        <v>0</v>
      </c>
      <c r="Q176" s="184">
        <v>3.8999999999999998E-3</v>
      </c>
      <c r="R176" s="184">
        <f>Q176*H176</f>
        <v>0.13455</v>
      </c>
      <c r="S176" s="184">
        <v>0</v>
      </c>
      <c r="T176" s="185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86" t="s">
        <v>614</v>
      </c>
      <c r="AT176" s="186" t="s">
        <v>224</v>
      </c>
      <c r="AU176" s="186" t="s">
        <v>85</v>
      </c>
      <c r="AY176" s="20" t="s">
        <v>152</v>
      </c>
      <c r="BE176" s="187">
        <f>IF(N176="základní",J176,0)</f>
        <v>0</v>
      </c>
      <c r="BF176" s="187">
        <f>IF(N176="snížená",J176,0)</f>
        <v>0</v>
      </c>
      <c r="BG176" s="187">
        <f>IF(N176="zákl. přenesená",J176,0)</f>
        <v>0</v>
      </c>
      <c r="BH176" s="187">
        <f>IF(N176="sníž. přenesená",J176,0)</f>
        <v>0</v>
      </c>
      <c r="BI176" s="187">
        <f>IF(N176="nulová",J176,0)</f>
        <v>0</v>
      </c>
      <c r="BJ176" s="20" t="s">
        <v>83</v>
      </c>
      <c r="BK176" s="187">
        <f>ROUND(I176*H176,2)</f>
        <v>0</v>
      </c>
      <c r="BL176" s="20" t="s">
        <v>410</v>
      </c>
      <c r="BM176" s="186" t="s">
        <v>1726</v>
      </c>
    </row>
    <row r="177" spans="1:65" s="13" customFormat="1" ht="10.199999999999999">
      <c r="B177" s="207"/>
      <c r="C177" s="208"/>
      <c r="D177" s="188" t="s">
        <v>210</v>
      </c>
      <c r="E177" s="209" t="s">
        <v>31</v>
      </c>
      <c r="F177" s="210" t="s">
        <v>1727</v>
      </c>
      <c r="G177" s="208"/>
      <c r="H177" s="209" t="s">
        <v>31</v>
      </c>
      <c r="I177" s="211"/>
      <c r="J177" s="208"/>
      <c r="K177" s="208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210</v>
      </c>
      <c r="AU177" s="216" t="s">
        <v>85</v>
      </c>
      <c r="AV177" s="13" t="s">
        <v>83</v>
      </c>
      <c r="AW177" s="13" t="s">
        <v>38</v>
      </c>
      <c r="AX177" s="13" t="s">
        <v>76</v>
      </c>
      <c r="AY177" s="216" t="s">
        <v>152</v>
      </c>
    </row>
    <row r="178" spans="1:65" s="14" customFormat="1" ht="10.199999999999999">
      <c r="B178" s="217"/>
      <c r="C178" s="218"/>
      <c r="D178" s="188" t="s">
        <v>210</v>
      </c>
      <c r="E178" s="219" t="s">
        <v>31</v>
      </c>
      <c r="F178" s="220" t="s">
        <v>1728</v>
      </c>
      <c r="G178" s="218"/>
      <c r="H178" s="221">
        <v>34.5</v>
      </c>
      <c r="I178" s="222"/>
      <c r="J178" s="218"/>
      <c r="K178" s="218"/>
      <c r="L178" s="223"/>
      <c r="M178" s="224"/>
      <c r="N178" s="225"/>
      <c r="O178" s="225"/>
      <c r="P178" s="225"/>
      <c r="Q178" s="225"/>
      <c r="R178" s="225"/>
      <c r="S178" s="225"/>
      <c r="T178" s="226"/>
      <c r="AT178" s="227" t="s">
        <v>210</v>
      </c>
      <c r="AU178" s="227" t="s">
        <v>85</v>
      </c>
      <c r="AV178" s="14" t="s">
        <v>85</v>
      </c>
      <c r="AW178" s="14" t="s">
        <v>38</v>
      </c>
      <c r="AX178" s="14" t="s">
        <v>83</v>
      </c>
      <c r="AY178" s="227" t="s">
        <v>152</v>
      </c>
    </row>
    <row r="179" spans="1:65" s="2" customFormat="1" ht="16.5" customHeight="1">
      <c r="A179" s="38"/>
      <c r="B179" s="39"/>
      <c r="C179" s="239" t="s">
        <v>357</v>
      </c>
      <c r="D179" s="239" t="s">
        <v>224</v>
      </c>
      <c r="E179" s="240" t="s">
        <v>1729</v>
      </c>
      <c r="F179" s="241" t="s">
        <v>1730</v>
      </c>
      <c r="G179" s="242" t="s">
        <v>262</v>
      </c>
      <c r="H179" s="243">
        <v>3</v>
      </c>
      <c r="I179" s="244"/>
      <c r="J179" s="245">
        <f>ROUND(I179*H179,2)</f>
        <v>0</v>
      </c>
      <c r="K179" s="241" t="s">
        <v>31</v>
      </c>
      <c r="L179" s="246"/>
      <c r="M179" s="247" t="s">
        <v>31</v>
      </c>
      <c r="N179" s="248" t="s">
        <v>47</v>
      </c>
      <c r="O179" s="68"/>
      <c r="P179" s="184">
        <f>O179*H179</f>
        <v>0</v>
      </c>
      <c r="Q179" s="184">
        <v>1.6000000000000001E-3</v>
      </c>
      <c r="R179" s="184">
        <f>Q179*H179</f>
        <v>4.8000000000000004E-3</v>
      </c>
      <c r="S179" s="184">
        <v>0</v>
      </c>
      <c r="T179" s="185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86" t="s">
        <v>614</v>
      </c>
      <c r="AT179" s="186" t="s">
        <v>224</v>
      </c>
      <c r="AU179" s="186" t="s">
        <v>85</v>
      </c>
      <c r="AY179" s="20" t="s">
        <v>152</v>
      </c>
      <c r="BE179" s="187">
        <f>IF(N179="základní",J179,0)</f>
        <v>0</v>
      </c>
      <c r="BF179" s="187">
        <f>IF(N179="snížená",J179,0)</f>
        <v>0</v>
      </c>
      <c r="BG179" s="187">
        <f>IF(N179="zákl. přenesená",J179,0)</f>
        <v>0</v>
      </c>
      <c r="BH179" s="187">
        <f>IF(N179="sníž. přenesená",J179,0)</f>
        <v>0</v>
      </c>
      <c r="BI179" s="187">
        <f>IF(N179="nulová",J179,0)</f>
        <v>0</v>
      </c>
      <c r="BJ179" s="20" t="s">
        <v>83</v>
      </c>
      <c r="BK179" s="187">
        <f>ROUND(I179*H179,2)</f>
        <v>0</v>
      </c>
      <c r="BL179" s="20" t="s">
        <v>410</v>
      </c>
      <c r="BM179" s="186" t="s">
        <v>1731</v>
      </c>
    </row>
    <row r="180" spans="1:65" s="2" customFormat="1" ht="16.5" customHeight="1">
      <c r="A180" s="38"/>
      <c r="B180" s="39"/>
      <c r="C180" s="239" t="s">
        <v>364</v>
      </c>
      <c r="D180" s="239" t="s">
        <v>224</v>
      </c>
      <c r="E180" s="240" t="s">
        <v>1732</v>
      </c>
      <c r="F180" s="241" t="s">
        <v>1733</v>
      </c>
      <c r="G180" s="242" t="s">
        <v>207</v>
      </c>
      <c r="H180" s="243">
        <v>31</v>
      </c>
      <c r="I180" s="244"/>
      <c r="J180" s="245">
        <f>ROUND(I180*H180,2)</f>
        <v>0</v>
      </c>
      <c r="K180" s="241" t="s">
        <v>31</v>
      </c>
      <c r="L180" s="246"/>
      <c r="M180" s="247" t="s">
        <v>31</v>
      </c>
      <c r="N180" s="248" t="s">
        <v>47</v>
      </c>
      <c r="O180" s="68"/>
      <c r="P180" s="184">
        <f>O180*H180</f>
        <v>0</v>
      </c>
      <c r="Q180" s="184">
        <v>1.4499999999999999E-3</v>
      </c>
      <c r="R180" s="184">
        <f>Q180*H180</f>
        <v>4.4949999999999997E-2</v>
      </c>
      <c r="S180" s="184">
        <v>0</v>
      </c>
      <c r="T180" s="185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86" t="s">
        <v>614</v>
      </c>
      <c r="AT180" s="186" t="s">
        <v>224</v>
      </c>
      <c r="AU180" s="186" t="s">
        <v>85</v>
      </c>
      <c r="AY180" s="20" t="s">
        <v>152</v>
      </c>
      <c r="BE180" s="187">
        <f>IF(N180="základní",J180,0)</f>
        <v>0</v>
      </c>
      <c r="BF180" s="187">
        <f>IF(N180="snížená",J180,0)</f>
        <v>0</v>
      </c>
      <c r="BG180" s="187">
        <f>IF(N180="zákl. přenesená",J180,0)</f>
        <v>0</v>
      </c>
      <c r="BH180" s="187">
        <f>IF(N180="sníž. přenesená",J180,0)</f>
        <v>0</v>
      </c>
      <c r="BI180" s="187">
        <f>IF(N180="nulová",J180,0)</f>
        <v>0</v>
      </c>
      <c r="BJ180" s="20" t="s">
        <v>83</v>
      </c>
      <c r="BK180" s="187">
        <f>ROUND(I180*H180,2)</f>
        <v>0</v>
      </c>
      <c r="BL180" s="20" t="s">
        <v>410</v>
      </c>
      <c r="BM180" s="186" t="s">
        <v>1734</v>
      </c>
    </row>
    <row r="181" spans="1:65" s="13" customFormat="1" ht="10.199999999999999">
      <c r="B181" s="207"/>
      <c r="C181" s="208"/>
      <c r="D181" s="188" t="s">
        <v>210</v>
      </c>
      <c r="E181" s="209" t="s">
        <v>31</v>
      </c>
      <c r="F181" s="210" t="s">
        <v>1727</v>
      </c>
      <c r="G181" s="208"/>
      <c r="H181" s="209" t="s">
        <v>31</v>
      </c>
      <c r="I181" s="211"/>
      <c r="J181" s="208"/>
      <c r="K181" s="208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210</v>
      </c>
      <c r="AU181" s="216" t="s">
        <v>85</v>
      </c>
      <c r="AV181" s="13" t="s">
        <v>83</v>
      </c>
      <c r="AW181" s="13" t="s">
        <v>38</v>
      </c>
      <c r="AX181" s="13" t="s">
        <v>76</v>
      </c>
      <c r="AY181" s="216" t="s">
        <v>152</v>
      </c>
    </row>
    <row r="182" spans="1:65" s="14" customFormat="1" ht="10.199999999999999">
      <c r="B182" s="217"/>
      <c r="C182" s="218"/>
      <c r="D182" s="188" t="s">
        <v>210</v>
      </c>
      <c r="E182" s="219" t="s">
        <v>31</v>
      </c>
      <c r="F182" s="220" t="s">
        <v>1735</v>
      </c>
      <c r="G182" s="218"/>
      <c r="H182" s="221">
        <v>31</v>
      </c>
      <c r="I182" s="222"/>
      <c r="J182" s="218"/>
      <c r="K182" s="218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210</v>
      </c>
      <c r="AU182" s="227" t="s">
        <v>85</v>
      </c>
      <c r="AV182" s="14" t="s">
        <v>85</v>
      </c>
      <c r="AW182" s="14" t="s">
        <v>38</v>
      </c>
      <c r="AX182" s="14" t="s">
        <v>83</v>
      </c>
      <c r="AY182" s="227" t="s">
        <v>152</v>
      </c>
    </row>
    <row r="183" spans="1:65" s="2" customFormat="1" ht="16.5" customHeight="1">
      <c r="A183" s="38"/>
      <c r="B183" s="39"/>
      <c r="C183" s="239" t="s">
        <v>370</v>
      </c>
      <c r="D183" s="239" t="s">
        <v>224</v>
      </c>
      <c r="E183" s="240" t="s">
        <v>1736</v>
      </c>
      <c r="F183" s="241" t="s">
        <v>1737</v>
      </c>
      <c r="G183" s="242" t="s">
        <v>262</v>
      </c>
      <c r="H183" s="243">
        <v>4</v>
      </c>
      <c r="I183" s="244"/>
      <c r="J183" s="245">
        <f>ROUND(I183*H183,2)</f>
        <v>0</v>
      </c>
      <c r="K183" s="241" t="s">
        <v>31</v>
      </c>
      <c r="L183" s="246"/>
      <c r="M183" s="247" t="s">
        <v>31</v>
      </c>
      <c r="N183" s="248" t="s">
        <v>47</v>
      </c>
      <c r="O183" s="68"/>
      <c r="P183" s="184">
        <f>O183*H183</f>
        <v>0</v>
      </c>
      <c r="Q183" s="184">
        <v>3.4000000000000002E-4</v>
      </c>
      <c r="R183" s="184">
        <f>Q183*H183</f>
        <v>1.3600000000000001E-3</v>
      </c>
      <c r="S183" s="184">
        <v>0</v>
      </c>
      <c r="T183" s="185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86" t="s">
        <v>614</v>
      </c>
      <c r="AT183" s="186" t="s">
        <v>224</v>
      </c>
      <c r="AU183" s="186" t="s">
        <v>85</v>
      </c>
      <c r="AY183" s="20" t="s">
        <v>152</v>
      </c>
      <c r="BE183" s="187">
        <f>IF(N183="základní",J183,0)</f>
        <v>0</v>
      </c>
      <c r="BF183" s="187">
        <f>IF(N183="snížená",J183,0)</f>
        <v>0</v>
      </c>
      <c r="BG183" s="187">
        <f>IF(N183="zákl. přenesená",J183,0)</f>
        <v>0</v>
      </c>
      <c r="BH183" s="187">
        <f>IF(N183="sníž. přenesená",J183,0)</f>
        <v>0</v>
      </c>
      <c r="BI183" s="187">
        <f>IF(N183="nulová",J183,0)</f>
        <v>0</v>
      </c>
      <c r="BJ183" s="20" t="s">
        <v>83</v>
      </c>
      <c r="BK183" s="187">
        <f>ROUND(I183*H183,2)</f>
        <v>0</v>
      </c>
      <c r="BL183" s="20" t="s">
        <v>410</v>
      </c>
      <c r="BM183" s="186" t="s">
        <v>1738</v>
      </c>
    </row>
    <row r="184" spans="1:65" s="2" customFormat="1" ht="21.75" customHeight="1">
      <c r="A184" s="38"/>
      <c r="B184" s="39"/>
      <c r="C184" s="175" t="s">
        <v>374</v>
      </c>
      <c r="D184" s="175" t="s">
        <v>153</v>
      </c>
      <c r="E184" s="176" t="s">
        <v>1739</v>
      </c>
      <c r="F184" s="177" t="s">
        <v>1740</v>
      </c>
      <c r="G184" s="178" t="s">
        <v>262</v>
      </c>
      <c r="H184" s="179">
        <v>1</v>
      </c>
      <c r="I184" s="180"/>
      <c r="J184" s="181">
        <f>ROUND(I184*H184,2)</f>
        <v>0</v>
      </c>
      <c r="K184" s="177" t="s">
        <v>31</v>
      </c>
      <c r="L184" s="43"/>
      <c r="M184" s="182" t="s">
        <v>31</v>
      </c>
      <c r="N184" s="183" t="s">
        <v>47</v>
      </c>
      <c r="O184" s="68"/>
      <c r="P184" s="184">
        <f>O184*H184</f>
        <v>0</v>
      </c>
      <c r="Q184" s="184">
        <v>2.4660700000000002</v>
      </c>
      <c r="R184" s="184">
        <f>Q184*H184</f>
        <v>2.4660700000000002</v>
      </c>
      <c r="S184" s="184">
        <v>0</v>
      </c>
      <c r="T184" s="185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86" t="s">
        <v>410</v>
      </c>
      <c r="AT184" s="186" t="s">
        <v>153</v>
      </c>
      <c r="AU184" s="186" t="s">
        <v>85</v>
      </c>
      <c r="AY184" s="20" t="s">
        <v>152</v>
      </c>
      <c r="BE184" s="187">
        <f>IF(N184="základní",J184,0)</f>
        <v>0</v>
      </c>
      <c r="BF184" s="187">
        <f>IF(N184="snížená",J184,0)</f>
        <v>0</v>
      </c>
      <c r="BG184" s="187">
        <f>IF(N184="zákl. přenesená",J184,0)</f>
        <v>0</v>
      </c>
      <c r="BH184" s="187">
        <f>IF(N184="sníž. přenesená",J184,0)</f>
        <v>0</v>
      </c>
      <c r="BI184" s="187">
        <f>IF(N184="nulová",J184,0)</f>
        <v>0</v>
      </c>
      <c r="BJ184" s="20" t="s">
        <v>83</v>
      </c>
      <c r="BK184" s="187">
        <f>ROUND(I184*H184,2)</f>
        <v>0</v>
      </c>
      <c r="BL184" s="20" t="s">
        <v>410</v>
      </c>
      <c r="BM184" s="186" t="s">
        <v>1741</v>
      </c>
    </row>
    <row r="185" spans="1:65" s="2" customFormat="1" ht="16.5" customHeight="1">
      <c r="A185" s="38"/>
      <c r="B185" s="39"/>
      <c r="C185" s="239" t="s">
        <v>381</v>
      </c>
      <c r="D185" s="239" t="s">
        <v>224</v>
      </c>
      <c r="E185" s="240" t="s">
        <v>1742</v>
      </c>
      <c r="F185" s="241" t="s">
        <v>1743</v>
      </c>
      <c r="G185" s="242" t="s">
        <v>262</v>
      </c>
      <c r="H185" s="243">
        <v>1</v>
      </c>
      <c r="I185" s="244"/>
      <c r="J185" s="245">
        <f>ROUND(I185*H185,2)</f>
        <v>0</v>
      </c>
      <c r="K185" s="241" t="s">
        <v>31</v>
      </c>
      <c r="L185" s="246"/>
      <c r="M185" s="247" t="s">
        <v>31</v>
      </c>
      <c r="N185" s="248" t="s">
        <v>47</v>
      </c>
      <c r="O185" s="68"/>
      <c r="P185" s="184">
        <f>O185*H185</f>
        <v>0</v>
      </c>
      <c r="Q185" s="184">
        <v>0.04</v>
      </c>
      <c r="R185" s="184">
        <f>Q185*H185</f>
        <v>0.04</v>
      </c>
      <c r="S185" s="184">
        <v>0</v>
      </c>
      <c r="T185" s="185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86" t="s">
        <v>614</v>
      </c>
      <c r="AT185" s="186" t="s">
        <v>224</v>
      </c>
      <c r="AU185" s="186" t="s">
        <v>85</v>
      </c>
      <c r="AY185" s="20" t="s">
        <v>152</v>
      </c>
      <c r="BE185" s="187">
        <f>IF(N185="základní",J185,0)</f>
        <v>0</v>
      </c>
      <c r="BF185" s="187">
        <f>IF(N185="snížená",J185,0)</f>
        <v>0</v>
      </c>
      <c r="BG185" s="187">
        <f>IF(N185="zákl. přenesená",J185,0)</f>
        <v>0</v>
      </c>
      <c r="BH185" s="187">
        <f>IF(N185="sníž. přenesená",J185,0)</f>
        <v>0</v>
      </c>
      <c r="BI185" s="187">
        <f>IF(N185="nulová",J185,0)</f>
        <v>0</v>
      </c>
      <c r="BJ185" s="20" t="s">
        <v>83</v>
      </c>
      <c r="BK185" s="187">
        <f>ROUND(I185*H185,2)</f>
        <v>0</v>
      </c>
      <c r="BL185" s="20" t="s">
        <v>410</v>
      </c>
      <c r="BM185" s="186" t="s">
        <v>1744</v>
      </c>
    </row>
    <row r="186" spans="1:65" s="2" customFormat="1" ht="16.5" customHeight="1">
      <c r="A186" s="38"/>
      <c r="B186" s="39"/>
      <c r="C186" s="175" t="s">
        <v>386</v>
      </c>
      <c r="D186" s="175" t="s">
        <v>153</v>
      </c>
      <c r="E186" s="176" t="s">
        <v>1745</v>
      </c>
      <c r="F186" s="177" t="s">
        <v>1746</v>
      </c>
      <c r="G186" s="178" t="s">
        <v>360</v>
      </c>
      <c r="H186" s="179">
        <v>15.759</v>
      </c>
      <c r="I186" s="180"/>
      <c r="J186" s="181">
        <f>ROUND(I186*H186,2)</f>
        <v>0</v>
      </c>
      <c r="K186" s="177" t="s">
        <v>31</v>
      </c>
      <c r="L186" s="43"/>
      <c r="M186" s="193" t="s">
        <v>31</v>
      </c>
      <c r="N186" s="194" t="s">
        <v>47</v>
      </c>
      <c r="O186" s="195"/>
      <c r="P186" s="196">
        <f>O186*H186</f>
        <v>0</v>
      </c>
      <c r="Q186" s="196">
        <v>0</v>
      </c>
      <c r="R186" s="196">
        <f>Q186*H186</f>
        <v>0</v>
      </c>
      <c r="S186" s="196">
        <v>0</v>
      </c>
      <c r="T186" s="197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186" t="s">
        <v>410</v>
      </c>
      <c r="AT186" s="186" t="s">
        <v>153</v>
      </c>
      <c r="AU186" s="186" t="s">
        <v>85</v>
      </c>
      <c r="AY186" s="20" t="s">
        <v>152</v>
      </c>
      <c r="BE186" s="187">
        <f>IF(N186="základní",J186,0)</f>
        <v>0</v>
      </c>
      <c r="BF186" s="187">
        <f>IF(N186="snížená",J186,0)</f>
        <v>0</v>
      </c>
      <c r="BG186" s="187">
        <f>IF(N186="zákl. přenesená",J186,0)</f>
        <v>0</v>
      </c>
      <c r="BH186" s="187">
        <f>IF(N186="sníž. přenesená",J186,0)</f>
        <v>0</v>
      </c>
      <c r="BI186" s="187">
        <f>IF(N186="nulová",J186,0)</f>
        <v>0</v>
      </c>
      <c r="BJ186" s="20" t="s">
        <v>83</v>
      </c>
      <c r="BK186" s="187">
        <f>ROUND(I186*H186,2)</f>
        <v>0</v>
      </c>
      <c r="BL186" s="20" t="s">
        <v>410</v>
      </c>
      <c r="BM186" s="186" t="s">
        <v>1747</v>
      </c>
    </row>
    <row r="187" spans="1:65" s="2" customFormat="1" ht="6.9" customHeight="1">
      <c r="A187" s="38"/>
      <c r="B187" s="51"/>
      <c r="C187" s="52"/>
      <c r="D187" s="52"/>
      <c r="E187" s="52"/>
      <c r="F187" s="52"/>
      <c r="G187" s="52"/>
      <c r="H187" s="52"/>
      <c r="I187" s="52"/>
      <c r="J187" s="52"/>
      <c r="K187" s="52"/>
      <c r="L187" s="43"/>
      <c r="M187" s="38"/>
      <c r="O187" s="38"/>
      <c r="P187" s="38"/>
      <c r="Q187" s="38"/>
      <c r="R187" s="38"/>
      <c r="S187" s="38"/>
      <c r="T187" s="38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</row>
  </sheetData>
  <sheetProtection algorithmName="SHA-512" hashValue="bOykKSW7zWSgpMkDzMwpPNdPJqUCZ7zNanFJ+cYIDJlhJTSvbhckgERGA633C0AOQtVXBGGcFFs5aqmYPW4bbA==" saltValue="tKuDhrgpu9heg2D+j+I4fIQG9gI01u/vG425yXn2IE543dcxy5n5vdPZeRi4kLd1+e3OujXhukVbz/CeKxXGfg==" spinCount="100000" sheet="1" objects="1" scenarios="1" formatColumns="0" formatRows="0" autoFilter="0"/>
  <autoFilter ref="C92:K186" xr:uid="{00000000-0009-0000-0000-000007000000}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131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94"/>
      <c r="M2" s="394"/>
      <c r="N2" s="394"/>
      <c r="O2" s="394"/>
      <c r="P2" s="394"/>
      <c r="Q2" s="394"/>
      <c r="R2" s="394"/>
      <c r="S2" s="394"/>
      <c r="T2" s="394"/>
      <c r="U2" s="394"/>
      <c r="V2" s="394"/>
      <c r="AT2" s="20" t="s">
        <v>114</v>
      </c>
    </row>
    <row r="3" spans="1:46" s="1" customFormat="1" ht="6.9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23"/>
      <c r="AT3" s="20" t="s">
        <v>85</v>
      </c>
    </row>
    <row r="4" spans="1:46" s="1" customFormat="1" ht="24.9" customHeight="1">
      <c r="B4" s="23"/>
      <c r="D4" s="114" t="s">
        <v>128</v>
      </c>
      <c r="L4" s="23"/>
      <c r="M4" s="115" t="s">
        <v>10</v>
      </c>
      <c r="AT4" s="20" t="s">
        <v>4</v>
      </c>
    </row>
    <row r="5" spans="1:46" s="1" customFormat="1" ht="6.9" customHeight="1">
      <c r="B5" s="23"/>
      <c r="L5" s="23"/>
    </row>
    <row r="6" spans="1:46" s="1" customFormat="1" ht="12" customHeight="1">
      <c r="B6" s="23"/>
      <c r="D6" s="116" t="s">
        <v>16</v>
      </c>
      <c r="L6" s="23"/>
    </row>
    <row r="7" spans="1:46" s="1" customFormat="1" ht="16.5" customHeight="1">
      <c r="B7" s="23"/>
      <c r="E7" s="411" t="str">
        <f>'Rekapitulace stavby'!K6</f>
        <v>ÚČOV nát. lab. LB - Odvodnění v areálu Ekotechnického muzea</v>
      </c>
      <c r="F7" s="412"/>
      <c r="G7" s="412"/>
      <c r="H7" s="412"/>
      <c r="L7" s="23"/>
    </row>
    <row r="8" spans="1:46" s="1" customFormat="1" ht="12" customHeight="1">
      <c r="B8" s="23"/>
      <c r="D8" s="116" t="s">
        <v>129</v>
      </c>
      <c r="L8" s="23"/>
    </row>
    <row r="9" spans="1:46" s="2" customFormat="1" ht="16.5" customHeight="1">
      <c r="A9" s="38"/>
      <c r="B9" s="43"/>
      <c r="C9" s="38"/>
      <c r="D9" s="38"/>
      <c r="E9" s="411" t="s">
        <v>667</v>
      </c>
      <c r="F9" s="413"/>
      <c r="G9" s="413"/>
      <c r="H9" s="413"/>
      <c r="I9" s="38"/>
      <c r="J9" s="38"/>
      <c r="K9" s="38"/>
      <c r="L9" s="11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pans="1:46" s="2" customFormat="1" ht="12" customHeight="1">
      <c r="A10" s="38"/>
      <c r="B10" s="43"/>
      <c r="C10" s="38"/>
      <c r="D10" s="116" t="s">
        <v>131</v>
      </c>
      <c r="E10" s="38"/>
      <c r="F10" s="38"/>
      <c r="G10" s="38"/>
      <c r="H10" s="38"/>
      <c r="I10" s="38"/>
      <c r="J10" s="38"/>
      <c r="K10" s="38"/>
      <c r="L10" s="11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pans="1:46" s="2" customFormat="1" ht="16.5" customHeight="1">
      <c r="A11" s="38"/>
      <c r="B11" s="43"/>
      <c r="C11" s="38"/>
      <c r="D11" s="38"/>
      <c r="E11" s="414" t="s">
        <v>1748</v>
      </c>
      <c r="F11" s="413"/>
      <c r="G11" s="413"/>
      <c r="H11" s="413"/>
      <c r="I11" s="38"/>
      <c r="J11" s="38"/>
      <c r="K11" s="38"/>
      <c r="L11" s="11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pans="1:46" s="2" customFormat="1" ht="10.199999999999999">
      <c r="A12" s="38"/>
      <c r="B12" s="43"/>
      <c r="C12" s="38"/>
      <c r="D12" s="38"/>
      <c r="E12" s="38"/>
      <c r="F12" s="38"/>
      <c r="G12" s="38"/>
      <c r="H12" s="38"/>
      <c r="I12" s="38"/>
      <c r="J12" s="38"/>
      <c r="K12" s="38"/>
      <c r="L12" s="11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pans="1:46" s="2" customFormat="1" ht="12" customHeight="1">
      <c r="A13" s="38"/>
      <c r="B13" s="43"/>
      <c r="C13" s="38"/>
      <c r="D13" s="116" t="s">
        <v>18</v>
      </c>
      <c r="E13" s="38"/>
      <c r="F13" s="107" t="s">
        <v>31</v>
      </c>
      <c r="G13" s="38"/>
      <c r="H13" s="38"/>
      <c r="I13" s="116" t="s">
        <v>20</v>
      </c>
      <c r="J13" s="107" t="s">
        <v>31</v>
      </c>
      <c r="K13" s="38"/>
      <c r="L13" s="11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pans="1:46" s="2" customFormat="1" ht="12" customHeight="1">
      <c r="A14" s="38"/>
      <c r="B14" s="43"/>
      <c r="C14" s="38"/>
      <c r="D14" s="116" t="s">
        <v>22</v>
      </c>
      <c r="E14" s="38"/>
      <c r="F14" s="107" t="s">
        <v>23</v>
      </c>
      <c r="G14" s="38"/>
      <c r="H14" s="38"/>
      <c r="I14" s="116" t="s">
        <v>24</v>
      </c>
      <c r="J14" s="118">
        <f>'Rekapitulace stavby'!AN8</f>
        <v>45674</v>
      </c>
      <c r="K14" s="38"/>
      <c r="L14" s="11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pans="1:46" s="2" customFormat="1" ht="10.8" customHeight="1">
      <c r="A15" s="38"/>
      <c r="B15" s="43"/>
      <c r="C15" s="38"/>
      <c r="D15" s="38"/>
      <c r="E15" s="38"/>
      <c r="F15" s="38"/>
      <c r="G15" s="38"/>
      <c r="H15" s="38"/>
      <c r="I15" s="38"/>
      <c r="J15" s="38"/>
      <c r="K15" s="38"/>
      <c r="L15" s="11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pans="1:46" s="2" customFormat="1" ht="12" customHeight="1">
      <c r="A16" s="38"/>
      <c r="B16" s="43"/>
      <c r="C16" s="38"/>
      <c r="D16" s="116" t="s">
        <v>29</v>
      </c>
      <c r="E16" s="38"/>
      <c r="F16" s="38"/>
      <c r="G16" s="38"/>
      <c r="H16" s="38"/>
      <c r="I16" s="116" t="s">
        <v>30</v>
      </c>
      <c r="J16" s="107" t="s">
        <v>31</v>
      </c>
      <c r="K16" s="38"/>
      <c r="L16" s="11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pans="1:31" s="2" customFormat="1" ht="18" customHeight="1">
      <c r="A17" s="38"/>
      <c r="B17" s="43"/>
      <c r="C17" s="38"/>
      <c r="D17" s="38"/>
      <c r="E17" s="107" t="s">
        <v>32</v>
      </c>
      <c r="F17" s="38"/>
      <c r="G17" s="38"/>
      <c r="H17" s="38"/>
      <c r="I17" s="116" t="s">
        <v>33</v>
      </c>
      <c r="J17" s="107" t="s">
        <v>31</v>
      </c>
      <c r="K17" s="38"/>
      <c r="L17" s="11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pans="1:31" s="2" customFormat="1" ht="6.9" customHeight="1">
      <c r="A18" s="38"/>
      <c r="B18" s="43"/>
      <c r="C18" s="38"/>
      <c r="D18" s="38"/>
      <c r="E18" s="38"/>
      <c r="F18" s="38"/>
      <c r="G18" s="38"/>
      <c r="H18" s="38"/>
      <c r="I18" s="38"/>
      <c r="J18" s="38"/>
      <c r="K18" s="38"/>
      <c r="L18" s="11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pans="1:31" s="2" customFormat="1" ht="12" customHeight="1">
      <c r="A19" s="38"/>
      <c r="B19" s="43"/>
      <c r="C19" s="38"/>
      <c r="D19" s="116" t="s">
        <v>34</v>
      </c>
      <c r="E19" s="38"/>
      <c r="F19" s="38"/>
      <c r="G19" s="38"/>
      <c r="H19" s="38"/>
      <c r="I19" s="116" t="s">
        <v>30</v>
      </c>
      <c r="J19" s="33" t="str">
        <f>'Rekapitulace stavby'!AN13</f>
        <v>Vyplň údaj</v>
      </c>
      <c r="K19" s="38"/>
      <c r="L19" s="11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pans="1:31" s="2" customFormat="1" ht="18" customHeight="1">
      <c r="A20" s="38"/>
      <c r="B20" s="43"/>
      <c r="C20" s="38"/>
      <c r="D20" s="38"/>
      <c r="E20" s="415" t="str">
        <f>'Rekapitulace stavby'!E14</f>
        <v>Vyplň údaj</v>
      </c>
      <c r="F20" s="416"/>
      <c r="G20" s="416"/>
      <c r="H20" s="416"/>
      <c r="I20" s="116" t="s">
        <v>33</v>
      </c>
      <c r="J20" s="33" t="str">
        <f>'Rekapitulace stavby'!AN14</f>
        <v>Vyplň údaj</v>
      </c>
      <c r="K20" s="38"/>
      <c r="L20" s="11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pans="1:31" s="2" customFormat="1" ht="6.9" customHeight="1">
      <c r="A21" s="38"/>
      <c r="B21" s="43"/>
      <c r="C21" s="38"/>
      <c r="D21" s="38"/>
      <c r="E21" s="38"/>
      <c r="F21" s="38"/>
      <c r="G21" s="38"/>
      <c r="H21" s="38"/>
      <c r="I21" s="38"/>
      <c r="J21" s="38"/>
      <c r="K21" s="38"/>
      <c r="L21" s="11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pans="1:31" s="2" customFormat="1" ht="12" customHeight="1">
      <c r="A22" s="38"/>
      <c r="B22" s="43"/>
      <c r="C22" s="38"/>
      <c r="D22" s="116" t="s">
        <v>36</v>
      </c>
      <c r="E22" s="38"/>
      <c r="F22" s="38"/>
      <c r="G22" s="38"/>
      <c r="H22" s="38"/>
      <c r="I22" s="116" t="s">
        <v>30</v>
      </c>
      <c r="J22" s="107" t="s">
        <v>31</v>
      </c>
      <c r="K22" s="38"/>
      <c r="L22" s="11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pans="1:31" s="2" customFormat="1" ht="18" customHeight="1">
      <c r="A23" s="38"/>
      <c r="B23" s="43"/>
      <c r="C23" s="38"/>
      <c r="D23" s="38"/>
      <c r="E23" s="107" t="s">
        <v>37</v>
      </c>
      <c r="F23" s="38"/>
      <c r="G23" s="38"/>
      <c r="H23" s="38"/>
      <c r="I23" s="116" t="s">
        <v>33</v>
      </c>
      <c r="J23" s="107" t="s">
        <v>31</v>
      </c>
      <c r="K23" s="38"/>
      <c r="L23" s="11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pans="1:31" s="2" customFormat="1" ht="6.9" customHeight="1">
      <c r="A24" s="38"/>
      <c r="B24" s="43"/>
      <c r="C24" s="38"/>
      <c r="D24" s="38"/>
      <c r="E24" s="38"/>
      <c r="F24" s="38"/>
      <c r="G24" s="38"/>
      <c r="H24" s="38"/>
      <c r="I24" s="38"/>
      <c r="J24" s="38"/>
      <c r="K24" s="38"/>
      <c r="L24" s="11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pans="1:31" s="2" customFormat="1" ht="12" customHeight="1">
      <c r="A25" s="38"/>
      <c r="B25" s="43"/>
      <c r="C25" s="38"/>
      <c r="D25" s="116" t="s">
        <v>39</v>
      </c>
      <c r="E25" s="38"/>
      <c r="F25" s="38"/>
      <c r="G25" s="38"/>
      <c r="H25" s="38"/>
      <c r="I25" s="116" t="s">
        <v>30</v>
      </c>
      <c r="J25" s="107" t="s">
        <v>31</v>
      </c>
      <c r="K25" s="38"/>
      <c r="L25" s="11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pans="1:31" s="2" customFormat="1" ht="18" customHeight="1">
      <c r="A26" s="38"/>
      <c r="B26" s="43"/>
      <c r="C26" s="38"/>
      <c r="D26" s="38"/>
      <c r="E26" s="107" t="s">
        <v>37</v>
      </c>
      <c r="F26" s="38"/>
      <c r="G26" s="38"/>
      <c r="H26" s="38"/>
      <c r="I26" s="116" t="s">
        <v>33</v>
      </c>
      <c r="J26" s="107" t="s">
        <v>31</v>
      </c>
      <c r="K26" s="38"/>
      <c r="L26" s="11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pans="1:31" s="2" customFormat="1" ht="6.9" customHeight="1">
      <c r="A27" s="38"/>
      <c r="B27" s="43"/>
      <c r="C27" s="38"/>
      <c r="D27" s="38"/>
      <c r="E27" s="38"/>
      <c r="F27" s="38"/>
      <c r="G27" s="38"/>
      <c r="H27" s="38"/>
      <c r="I27" s="38"/>
      <c r="J27" s="38"/>
      <c r="K27" s="38"/>
      <c r="L27" s="11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pans="1:31" s="2" customFormat="1" ht="12" customHeight="1">
      <c r="A28" s="38"/>
      <c r="B28" s="43"/>
      <c r="C28" s="38"/>
      <c r="D28" s="116" t="s">
        <v>40</v>
      </c>
      <c r="E28" s="38"/>
      <c r="F28" s="38"/>
      <c r="G28" s="38"/>
      <c r="H28" s="38"/>
      <c r="I28" s="38"/>
      <c r="J28" s="38"/>
      <c r="K28" s="38"/>
      <c r="L28" s="11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pans="1:31" s="8" customFormat="1" ht="47.25" customHeight="1">
      <c r="A29" s="119"/>
      <c r="B29" s="120"/>
      <c r="C29" s="119"/>
      <c r="D29" s="119"/>
      <c r="E29" s="417" t="s">
        <v>41</v>
      </c>
      <c r="F29" s="417"/>
      <c r="G29" s="417"/>
      <c r="H29" s="417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" customHeight="1">
      <c r="A30" s="38"/>
      <c r="B30" s="43"/>
      <c r="C30" s="38"/>
      <c r="D30" s="38"/>
      <c r="E30" s="38"/>
      <c r="F30" s="38"/>
      <c r="G30" s="38"/>
      <c r="H30" s="38"/>
      <c r="I30" s="38"/>
      <c r="J30" s="38"/>
      <c r="K30" s="38"/>
      <c r="L30" s="11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pans="1:31" s="2" customFormat="1" ht="6.9" customHeight="1">
      <c r="A31" s="38"/>
      <c r="B31" s="43"/>
      <c r="C31" s="38"/>
      <c r="D31" s="122"/>
      <c r="E31" s="122"/>
      <c r="F31" s="122"/>
      <c r="G31" s="122"/>
      <c r="H31" s="122"/>
      <c r="I31" s="122"/>
      <c r="J31" s="122"/>
      <c r="K31" s="122"/>
      <c r="L31" s="11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pans="1:31" s="2" customFormat="1" ht="25.35" customHeight="1">
      <c r="A32" s="38"/>
      <c r="B32" s="43"/>
      <c r="C32" s="38"/>
      <c r="D32" s="123" t="s">
        <v>42</v>
      </c>
      <c r="E32" s="38"/>
      <c r="F32" s="38"/>
      <c r="G32" s="38"/>
      <c r="H32" s="38"/>
      <c r="I32" s="38"/>
      <c r="J32" s="124">
        <f>ROUND(J91, 2)</f>
        <v>0</v>
      </c>
      <c r="K32" s="38"/>
      <c r="L32" s="11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pans="1:31" s="2" customFormat="1" ht="6.9" customHeight="1">
      <c r="A33" s="38"/>
      <c r="B33" s="43"/>
      <c r="C33" s="38"/>
      <c r="D33" s="122"/>
      <c r="E33" s="122"/>
      <c r="F33" s="122"/>
      <c r="G33" s="122"/>
      <c r="H33" s="122"/>
      <c r="I33" s="122"/>
      <c r="J33" s="122"/>
      <c r="K33" s="122"/>
      <c r="L33" s="11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pans="1:31" s="2" customFormat="1" ht="14.4" customHeight="1">
      <c r="A34" s="38"/>
      <c r="B34" s="43"/>
      <c r="C34" s="38"/>
      <c r="D34" s="38"/>
      <c r="E34" s="38"/>
      <c r="F34" s="125" t="s">
        <v>44</v>
      </c>
      <c r="G34" s="38"/>
      <c r="H34" s="38"/>
      <c r="I34" s="125" t="s">
        <v>43</v>
      </c>
      <c r="J34" s="125" t="s">
        <v>45</v>
      </c>
      <c r="K34" s="38"/>
      <c r="L34" s="11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pans="1:31" s="2" customFormat="1" ht="14.4" customHeight="1">
      <c r="A35" s="38"/>
      <c r="B35" s="43"/>
      <c r="C35" s="38"/>
      <c r="D35" s="126" t="s">
        <v>46</v>
      </c>
      <c r="E35" s="116" t="s">
        <v>47</v>
      </c>
      <c r="F35" s="127">
        <f>ROUND((SUM(BE91:BE130)),  2)</f>
        <v>0</v>
      </c>
      <c r="G35" s="38"/>
      <c r="H35" s="38"/>
      <c r="I35" s="128">
        <v>0.21</v>
      </c>
      <c r="J35" s="127">
        <f>ROUND(((SUM(BE91:BE130))*I35),  2)</f>
        <v>0</v>
      </c>
      <c r="K35" s="38"/>
      <c r="L35" s="11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pans="1:31" s="2" customFormat="1" ht="14.4" customHeight="1">
      <c r="A36" s="38"/>
      <c r="B36" s="43"/>
      <c r="C36" s="38"/>
      <c r="D36" s="38"/>
      <c r="E36" s="116" t="s">
        <v>48</v>
      </c>
      <c r="F36" s="127">
        <f>ROUND((SUM(BF91:BF130)),  2)</f>
        <v>0</v>
      </c>
      <c r="G36" s="38"/>
      <c r="H36" s="38"/>
      <c r="I36" s="128">
        <v>0.12</v>
      </c>
      <c r="J36" s="127">
        <f>ROUND(((SUM(BF91:BF130))*I36),  2)</f>
        <v>0</v>
      </c>
      <c r="K36" s="38"/>
      <c r="L36" s="11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pans="1:31" s="2" customFormat="1" ht="14.4" hidden="1" customHeight="1">
      <c r="A37" s="38"/>
      <c r="B37" s="43"/>
      <c r="C37" s="38"/>
      <c r="D37" s="38"/>
      <c r="E37" s="116" t="s">
        <v>49</v>
      </c>
      <c r="F37" s="127">
        <f>ROUND((SUM(BG91:BG130)),  2)</f>
        <v>0</v>
      </c>
      <c r="G37" s="38"/>
      <c r="H37" s="38"/>
      <c r="I37" s="128">
        <v>0.21</v>
      </c>
      <c r="J37" s="127">
        <f>0</f>
        <v>0</v>
      </c>
      <c r="K37" s="38"/>
      <c r="L37" s="11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pans="1:31" s="2" customFormat="1" ht="14.4" hidden="1" customHeight="1">
      <c r="A38" s="38"/>
      <c r="B38" s="43"/>
      <c r="C38" s="38"/>
      <c r="D38" s="38"/>
      <c r="E38" s="116" t="s">
        <v>50</v>
      </c>
      <c r="F38" s="127">
        <f>ROUND((SUM(BH91:BH130)),  2)</f>
        <v>0</v>
      </c>
      <c r="G38" s="38"/>
      <c r="H38" s="38"/>
      <c r="I38" s="128">
        <v>0.12</v>
      </c>
      <c r="J38" s="127">
        <f>0</f>
        <v>0</v>
      </c>
      <c r="K38" s="38"/>
      <c r="L38" s="11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pans="1:31" s="2" customFormat="1" ht="14.4" hidden="1" customHeight="1">
      <c r="A39" s="38"/>
      <c r="B39" s="43"/>
      <c r="C39" s="38"/>
      <c r="D39" s="38"/>
      <c r="E39" s="116" t="s">
        <v>51</v>
      </c>
      <c r="F39" s="127">
        <f>ROUND((SUM(BI91:BI130)),  2)</f>
        <v>0</v>
      </c>
      <c r="G39" s="38"/>
      <c r="H39" s="38"/>
      <c r="I39" s="128">
        <v>0</v>
      </c>
      <c r="J39" s="127">
        <f>0</f>
        <v>0</v>
      </c>
      <c r="K39" s="38"/>
      <c r="L39" s="11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pans="1:31" s="2" customFormat="1" ht="6.9" customHeight="1">
      <c r="A40" s="38"/>
      <c r="B40" s="43"/>
      <c r="C40" s="38"/>
      <c r="D40" s="38"/>
      <c r="E40" s="38"/>
      <c r="F40" s="38"/>
      <c r="G40" s="38"/>
      <c r="H40" s="38"/>
      <c r="I40" s="38"/>
      <c r="J40" s="38"/>
      <c r="K40" s="38"/>
      <c r="L40" s="11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pans="1:31" s="2" customFormat="1" ht="25.35" customHeight="1">
      <c r="A41" s="38"/>
      <c r="B41" s="43"/>
      <c r="C41" s="129"/>
      <c r="D41" s="130" t="s">
        <v>52</v>
      </c>
      <c r="E41" s="131"/>
      <c r="F41" s="131"/>
      <c r="G41" s="132" t="s">
        <v>53</v>
      </c>
      <c r="H41" s="133" t="s">
        <v>54</v>
      </c>
      <c r="I41" s="131"/>
      <c r="J41" s="134">
        <f>SUM(J32:J39)</f>
        <v>0</v>
      </c>
      <c r="K41" s="135"/>
      <c r="L41" s="11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pans="1:31" s="2" customFormat="1" ht="14.4" customHeight="1">
      <c r="A42" s="38"/>
      <c r="B42" s="136"/>
      <c r="C42" s="137"/>
      <c r="D42" s="137"/>
      <c r="E42" s="137"/>
      <c r="F42" s="137"/>
      <c r="G42" s="137"/>
      <c r="H42" s="137"/>
      <c r="I42" s="137"/>
      <c r="J42" s="137"/>
      <c r="K42" s="137"/>
      <c r="L42" s="11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pans="1:31" s="2" customFormat="1" ht="6.9" customHeight="1">
      <c r="A46" s="38"/>
      <c r="B46" s="138"/>
      <c r="C46" s="139"/>
      <c r="D46" s="139"/>
      <c r="E46" s="139"/>
      <c r="F46" s="139"/>
      <c r="G46" s="139"/>
      <c r="H46" s="139"/>
      <c r="I46" s="139"/>
      <c r="J46" s="139"/>
      <c r="K46" s="139"/>
      <c r="L46" s="11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pans="1:31" s="2" customFormat="1" ht="24.9" customHeight="1">
      <c r="A47" s="38"/>
      <c r="B47" s="39"/>
      <c r="C47" s="26" t="s">
        <v>133</v>
      </c>
      <c r="D47" s="40"/>
      <c r="E47" s="40"/>
      <c r="F47" s="40"/>
      <c r="G47" s="40"/>
      <c r="H47" s="40"/>
      <c r="I47" s="40"/>
      <c r="J47" s="40"/>
      <c r="K47" s="40"/>
      <c r="L47" s="11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pans="1:31" s="2" customFormat="1" ht="6.9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1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pans="1:47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1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pans="1:47" s="2" customFormat="1" ht="16.5" customHeight="1">
      <c r="A50" s="38"/>
      <c r="B50" s="39"/>
      <c r="C50" s="40"/>
      <c r="D50" s="40"/>
      <c r="E50" s="418" t="str">
        <f>E7</f>
        <v>ÚČOV nát. lab. LB - Odvodnění v areálu Ekotechnického muzea</v>
      </c>
      <c r="F50" s="419"/>
      <c r="G50" s="419"/>
      <c r="H50" s="419"/>
      <c r="I50" s="40"/>
      <c r="J50" s="40"/>
      <c r="K50" s="40"/>
      <c r="L50" s="11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pans="1:47" s="1" customFormat="1" ht="12" customHeight="1">
      <c r="B51" s="24"/>
      <c r="C51" s="32" t="s">
        <v>129</v>
      </c>
      <c r="D51" s="25"/>
      <c r="E51" s="25"/>
      <c r="F51" s="25"/>
      <c r="G51" s="25"/>
      <c r="H51" s="25"/>
      <c r="I51" s="25"/>
      <c r="J51" s="25"/>
      <c r="K51" s="25"/>
      <c r="L51" s="23"/>
    </row>
    <row r="52" spans="1:47" s="2" customFormat="1" ht="16.5" customHeight="1">
      <c r="A52" s="38"/>
      <c r="B52" s="39"/>
      <c r="C52" s="40"/>
      <c r="D52" s="40"/>
      <c r="E52" s="418" t="s">
        <v>667</v>
      </c>
      <c r="F52" s="420"/>
      <c r="G52" s="420"/>
      <c r="H52" s="420"/>
      <c r="I52" s="40"/>
      <c r="J52" s="40"/>
      <c r="K52" s="40"/>
      <c r="L52" s="11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pans="1:47" s="2" customFormat="1" ht="12" customHeight="1">
      <c r="A53" s="38"/>
      <c r="B53" s="39"/>
      <c r="C53" s="32" t="s">
        <v>131</v>
      </c>
      <c r="D53" s="40"/>
      <c r="E53" s="40"/>
      <c r="F53" s="40"/>
      <c r="G53" s="40"/>
      <c r="H53" s="40"/>
      <c r="I53" s="40"/>
      <c r="J53" s="40"/>
      <c r="K53" s="40"/>
      <c r="L53" s="11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pans="1:47" s="2" customFormat="1" ht="16.5" customHeight="1">
      <c r="A54" s="38"/>
      <c r="B54" s="39"/>
      <c r="C54" s="40"/>
      <c r="D54" s="40"/>
      <c r="E54" s="372" t="str">
        <f>E11</f>
        <v>SO 04 - Nový přívodní kabel NN</v>
      </c>
      <c r="F54" s="420"/>
      <c r="G54" s="420"/>
      <c r="H54" s="420"/>
      <c r="I54" s="40"/>
      <c r="J54" s="40"/>
      <c r="K54" s="40"/>
      <c r="L54" s="11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pans="1:47" s="2" customFormat="1" ht="6.9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1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pans="1:47" s="2" customFormat="1" ht="12" customHeight="1">
      <c r="A56" s="38"/>
      <c r="B56" s="39"/>
      <c r="C56" s="32" t="s">
        <v>22</v>
      </c>
      <c r="D56" s="40"/>
      <c r="E56" s="40"/>
      <c r="F56" s="30" t="str">
        <f>F14</f>
        <v>Praha 6, k.ú. Bubeneč</v>
      </c>
      <c r="G56" s="40"/>
      <c r="H56" s="40"/>
      <c r="I56" s="32" t="s">
        <v>24</v>
      </c>
      <c r="J56" s="63">
        <f>IF(J14="","",J14)</f>
        <v>45674</v>
      </c>
      <c r="K56" s="40"/>
      <c r="L56" s="11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pans="1:47" s="2" customFormat="1" ht="6.9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1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pans="1:47" s="2" customFormat="1" ht="25.65" customHeight="1">
      <c r="A58" s="38"/>
      <c r="B58" s="39"/>
      <c r="C58" s="32" t="s">
        <v>29</v>
      </c>
      <c r="D58" s="40"/>
      <c r="E58" s="40"/>
      <c r="F58" s="30" t="str">
        <f>E17</f>
        <v>Hlavní město Praha</v>
      </c>
      <c r="G58" s="40"/>
      <c r="H58" s="40"/>
      <c r="I58" s="32" t="s">
        <v>36</v>
      </c>
      <c r="J58" s="36" t="str">
        <f>E23</f>
        <v>SWECO Hydroprojekt a.s.</v>
      </c>
      <c r="K58" s="40"/>
      <c r="L58" s="11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pans="1:47" s="2" customFormat="1" ht="25.65" customHeight="1">
      <c r="A59" s="38"/>
      <c r="B59" s="39"/>
      <c r="C59" s="32" t="s">
        <v>34</v>
      </c>
      <c r="D59" s="40"/>
      <c r="E59" s="40"/>
      <c r="F59" s="30" t="str">
        <f>IF(E20="","",E20)</f>
        <v>Vyplň údaj</v>
      </c>
      <c r="G59" s="40"/>
      <c r="H59" s="40"/>
      <c r="I59" s="32" t="s">
        <v>39</v>
      </c>
      <c r="J59" s="36" t="str">
        <f>E26</f>
        <v>SWECO Hydroprojekt a.s.</v>
      </c>
      <c r="K59" s="40"/>
      <c r="L59" s="11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pans="1:47" s="2" customFormat="1" ht="10.35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1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pans="1:47" s="2" customFormat="1" ht="29.25" customHeight="1">
      <c r="A61" s="38"/>
      <c r="B61" s="39"/>
      <c r="C61" s="140" t="s">
        <v>134</v>
      </c>
      <c r="D61" s="141"/>
      <c r="E61" s="141"/>
      <c r="F61" s="141"/>
      <c r="G61" s="141"/>
      <c r="H61" s="141"/>
      <c r="I61" s="141"/>
      <c r="J61" s="142" t="s">
        <v>135</v>
      </c>
      <c r="K61" s="141"/>
      <c r="L61" s="11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pans="1:47" s="2" customFormat="1" ht="10.35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1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pans="1:47" s="2" customFormat="1" ht="22.8" customHeight="1">
      <c r="A63" s="38"/>
      <c r="B63" s="39"/>
      <c r="C63" s="143" t="s">
        <v>74</v>
      </c>
      <c r="D63" s="40"/>
      <c r="E63" s="40"/>
      <c r="F63" s="40"/>
      <c r="G63" s="40"/>
      <c r="H63" s="40"/>
      <c r="I63" s="40"/>
      <c r="J63" s="81">
        <f>J91</f>
        <v>0</v>
      </c>
      <c r="K63" s="40"/>
      <c r="L63" s="11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20" t="s">
        <v>124</v>
      </c>
    </row>
    <row r="64" spans="1:47" s="9" customFormat="1" ht="24.9" customHeight="1">
      <c r="B64" s="144"/>
      <c r="C64" s="145"/>
      <c r="D64" s="146" t="s">
        <v>710</v>
      </c>
      <c r="E64" s="147"/>
      <c r="F64" s="147"/>
      <c r="G64" s="147"/>
      <c r="H64" s="147"/>
      <c r="I64" s="147"/>
      <c r="J64" s="148">
        <f>J92</f>
        <v>0</v>
      </c>
      <c r="K64" s="145"/>
      <c r="L64" s="149"/>
    </row>
    <row r="65" spans="1:31" s="12" customFormat="1" ht="19.95" customHeight="1">
      <c r="B65" s="200"/>
      <c r="C65" s="101"/>
      <c r="D65" s="201" t="s">
        <v>715</v>
      </c>
      <c r="E65" s="202"/>
      <c r="F65" s="202"/>
      <c r="G65" s="202"/>
      <c r="H65" s="202"/>
      <c r="I65" s="202"/>
      <c r="J65" s="203">
        <f>J93</f>
        <v>0</v>
      </c>
      <c r="K65" s="101"/>
      <c r="L65" s="204"/>
    </row>
    <row r="66" spans="1:31" s="12" customFormat="1" ht="14.85" customHeight="1">
      <c r="B66" s="200"/>
      <c r="C66" s="101"/>
      <c r="D66" s="201" t="s">
        <v>1749</v>
      </c>
      <c r="E66" s="202"/>
      <c r="F66" s="202"/>
      <c r="G66" s="202"/>
      <c r="H66" s="202"/>
      <c r="I66" s="202"/>
      <c r="J66" s="203">
        <f>J99</f>
        <v>0</v>
      </c>
      <c r="K66" s="101"/>
      <c r="L66" s="204"/>
    </row>
    <row r="67" spans="1:31" s="9" customFormat="1" ht="24.9" customHeight="1">
      <c r="B67" s="144"/>
      <c r="C67" s="145"/>
      <c r="D67" s="146" t="s">
        <v>199</v>
      </c>
      <c r="E67" s="147"/>
      <c r="F67" s="147"/>
      <c r="G67" s="147"/>
      <c r="H67" s="147"/>
      <c r="I67" s="147"/>
      <c r="J67" s="148">
        <f>J101</f>
        <v>0</v>
      </c>
      <c r="K67" s="145"/>
      <c r="L67" s="149"/>
    </row>
    <row r="68" spans="1:31" s="12" customFormat="1" ht="19.95" customHeight="1">
      <c r="B68" s="200"/>
      <c r="C68" s="101"/>
      <c r="D68" s="201" t="s">
        <v>415</v>
      </c>
      <c r="E68" s="202"/>
      <c r="F68" s="202"/>
      <c r="G68" s="202"/>
      <c r="H68" s="202"/>
      <c r="I68" s="202"/>
      <c r="J68" s="203">
        <f>J102</f>
        <v>0</v>
      </c>
      <c r="K68" s="101"/>
      <c r="L68" s="204"/>
    </row>
    <row r="69" spans="1:31" s="12" customFormat="1" ht="19.95" customHeight="1">
      <c r="B69" s="200"/>
      <c r="C69" s="101"/>
      <c r="D69" s="201" t="s">
        <v>200</v>
      </c>
      <c r="E69" s="202"/>
      <c r="F69" s="202"/>
      <c r="G69" s="202"/>
      <c r="H69" s="202"/>
      <c r="I69" s="202"/>
      <c r="J69" s="203">
        <f>J118</f>
        <v>0</v>
      </c>
      <c r="K69" s="101"/>
      <c r="L69" s="204"/>
    </row>
    <row r="70" spans="1:31" s="2" customFormat="1" ht="21.75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1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pans="1:31" s="2" customFormat="1" ht="6.9" customHeight="1">
      <c r="A71" s="38"/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11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5" spans="1:31" s="2" customFormat="1" ht="6.9" customHeight="1">
      <c r="A75" s="38"/>
      <c r="B75" s="53"/>
      <c r="C75" s="54"/>
      <c r="D75" s="54"/>
      <c r="E75" s="54"/>
      <c r="F75" s="54"/>
      <c r="G75" s="54"/>
      <c r="H75" s="54"/>
      <c r="I75" s="54"/>
      <c r="J75" s="54"/>
      <c r="K75" s="54"/>
      <c r="L75" s="11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pans="1:31" s="2" customFormat="1" ht="24.9" customHeight="1">
      <c r="A76" s="38"/>
      <c r="B76" s="39"/>
      <c r="C76" s="26" t="s">
        <v>137</v>
      </c>
      <c r="D76" s="40"/>
      <c r="E76" s="40"/>
      <c r="F76" s="40"/>
      <c r="G76" s="40"/>
      <c r="H76" s="40"/>
      <c r="I76" s="40"/>
      <c r="J76" s="40"/>
      <c r="K76" s="40"/>
      <c r="L76" s="11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pans="1:31" s="2" customFormat="1" ht="6.9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1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pans="1:31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1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pans="1:31" s="2" customFormat="1" ht="16.5" customHeight="1">
      <c r="A79" s="38"/>
      <c r="B79" s="39"/>
      <c r="C79" s="40"/>
      <c r="D79" s="40"/>
      <c r="E79" s="418" t="str">
        <f>E7</f>
        <v>ÚČOV nát. lab. LB - Odvodnění v areálu Ekotechnického muzea</v>
      </c>
      <c r="F79" s="419"/>
      <c r="G79" s="419"/>
      <c r="H79" s="419"/>
      <c r="I79" s="40"/>
      <c r="J79" s="40"/>
      <c r="K79" s="40"/>
      <c r="L79" s="11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pans="1:31" s="1" customFormat="1" ht="12" customHeight="1">
      <c r="B80" s="24"/>
      <c r="C80" s="32" t="s">
        <v>129</v>
      </c>
      <c r="D80" s="25"/>
      <c r="E80" s="25"/>
      <c r="F80" s="25"/>
      <c r="G80" s="25"/>
      <c r="H80" s="25"/>
      <c r="I80" s="25"/>
      <c r="J80" s="25"/>
      <c r="K80" s="25"/>
      <c r="L80" s="23"/>
    </row>
    <row r="81" spans="1:65" s="2" customFormat="1" ht="16.5" customHeight="1">
      <c r="A81" s="38"/>
      <c r="B81" s="39"/>
      <c r="C81" s="40"/>
      <c r="D81" s="40"/>
      <c r="E81" s="418" t="s">
        <v>667</v>
      </c>
      <c r="F81" s="420"/>
      <c r="G81" s="420"/>
      <c r="H81" s="420"/>
      <c r="I81" s="40"/>
      <c r="J81" s="40"/>
      <c r="K81" s="40"/>
      <c r="L81" s="11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pans="1:65" s="2" customFormat="1" ht="12" customHeight="1">
      <c r="A82" s="38"/>
      <c r="B82" s="39"/>
      <c r="C82" s="32" t="s">
        <v>131</v>
      </c>
      <c r="D82" s="40"/>
      <c r="E82" s="40"/>
      <c r="F82" s="40"/>
      <c r="G82" s="40"/>
      <c r="H82" s="40"/>
      <c r="I82" s="40"/>
      <c r="J82" s="40"/>
      <c r="K82" s="40"/>
      <c r="L82" s="11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pans="1:65" s="2" customFormat="1" ht="16.5" customHeight="1">
      <c r="A83" s="38"/>
      <c r="B83" s="39"/>
      <c r="C83" s="40"/>
      <c r="D83" s="40"/>
      <c r="E83" s="372" t="str">
        <f>E11</f>
        <v>SO 04 - Nový přívodní kabel NN</v>
      </c>
      <c r="F83" s="420"/>
      <c r="G83" s="420"/>
      <c r="H83" s="420"/>
      <c r="I83" s="40"/>
      <c r="J83" s="40"/>
      <c r="K83" s="40"/>
      <c r="L83" s="11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pans="1:65" s="2" customFormat="1" ht="6.9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1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pans="1:65" s="2" customFormat="1" ht="12" customHeight="1">
      <c r="A85" s="38"/>
      <c r="B85" s="39"/>
      <c r="C85" s="32" t="s">
        <v>22</v>
      </c>
      <c r="D85" s="40"/>
      <c r="E85" s="40"/>
      <c r="F85" s="30" t="str">
        <f>F14</f>
        <v>Praha 6, k.ú. Bubeneč</v>
      </c>
      <c r="G85" s="40"/>
      <c r="H85" s="40"/>
      <c r="I85" s="32" t="s">
        <v>24</v>
      </c>
      <c r="J85" s="63">
        <f>IF(J14="","",J14)</f>
        <v>45674</v>
      </c>
      <c r="K85" s="40"/>
      <c r="L85" s="117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pans="1:65" s="2" customFormat="1" ht="6.9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17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pans="1:65" s="2" customFormat="1" ht="25.65" customHeight="1">
      <c r="A87" s="38"/>
      <c r="B87" s="39"/>
      <c r="C87" s="32" t="s">
        <v>29</v>
      </c>
      <c r="D87" s="40"/>
      <c r="E87" s="40"/>
      <c r="F87" s="30" t="str">
        <f>E17</f>
        <v>Hlavní město Praha</v>
      </c>
      <c r="G87" s="40"/>
      <c r="H87" s="40"/>
      <c r="I87" s="32" t="s">
        <v>36</v>
      </c>
      <c r="J87" s="36" t="str">
        <f>E23</f>
        <v>SWECO Hydroprojekt a.s.</v>
      </c>
      <c r="K87" s="40"/>
      <c r="L87" s="117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pans="1:65" s="2" customFormat="1" ht="25.65" customHeight="1">
      <c r="A88" s="38"/>
      <c r="B88" s="39"/>
      <c r="C88" s="32" t="s">
        <v>34</v>
      </c>
      <c r="D88" s="40"/>
      <c r="E88" s="40"/>
      <c r="F88" s="30" t="str">
        <f>IF(E20="","",E20)</f>
        <v>Vyplň údaj</v>
      </c>
      <c r="G88" s="40"/>
      <c r="H88" s="40"/>
      <c r="I88" s="32" t="s">
        <v>39</v>
      </c>
      <c r="J88" s="36" t="str">
        <f>E26</f>
        <v>SWECO Hydroprojekt a.s.</v>
      </c>
      <c r="K88" s="40"/>
      <c r="L88" s="117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pans="1:65" s="2" customFormat="1" ht="10.35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17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pans="1:65" s="10" customFormat="1" ht="29.25" customHeight="1">
      <c r="A90" s="150"/>
      <c r="B90" s="151"/>
      <c r="C90" s="152" t="s">
        <v>138</v>
      </c>
      <c r="D90" s="153" t="s">
        <v>61</v>
      </c>
      <c r="E90" s="153" t="s">
        <v>57</v>
      </c>
      <c r="F90" s="153" t="s">
        <v>58</v>
      </c>
      <c r="G90" s="153" t="s">
        <v>139</v>
      </c>
      <c r="H90" s="153" t="s">
        <v>140</v>
      </c>
      <c r="I90" s="153" t="s">
        <v>141</v>
      </c>
      <c r="J90" s="153" t="s">
        <v>135</v>
      </c>
      <c r="K90" s="154" t="s">
        <v>142</v>
      </c>
      <c r="L90" s="155"/>
      <c r="M90" s="72" t="s">
        <v>31</v>
      </c>
      <c r="N90" s="73" t="s">
        <v>46</v>
      </c>
      <c r="O90" s="73" t="s">
        <v>143</v>
      </c>
      <c r="P90" s="73" t="s">
        <v>144</v>
      </c>
      <c r="Q90" s="73" t="s">
        <v>145</v>
      </c>
      <c r="R90" s="73" t="s">
        <v>146</v>
      </c>
      <c r="S90" s="73" t="s">
        <v>147</v>
      </c>
      <c r="T90" s="74" t="s">
        <v>148</v>
      </c>
      <c r="U90" s="150"/>
      <c r="V90" s="150"/>
      <c r="W90" s="150"/>
      <c r="X90" s="150"/>
      <c r="Y90" s="150"/>
      <c r="Z90" s="150"/>
      <c r="AA90" s="150"/>
      <c r="AB90" s="150"/>
      <c r="AC90" s="150"/>
      <c r="AD90" s="150"/>
      <c r="AE90" s="150"/>
    </row>
    <row r="91" spans="1:65" s="2" customFormat="1" ht="22.8" customHeight="1">
      <c r="A91" s="38"/>
      <c r="B91" s="39"/>
      <c r="C91" s="79" t="s">
        <v>149</v>
      </c>
      <c r="D91" s="40"/>
      <c r="E91" s="40"/>
      <c r="F91" s="40"/>
      <c r="G91" s="40"/>
      <c r="H91" s="40"/>
      <c r="I91" s="40"/>
      <c r="J91" s="156">
        <f>BK91</f>
        <v>0</v>
      </c>
      <c r="K91" s="40"/>
      <c r="L91" s="43"/>
      <c r="M91" s="75"/>
      <c r="N91" s="157"/>
      <c r="O91" s="76"/>
      <c r="P91" s="158">
        <f>P92+P101</f>
        <v>0</v>
      </c>
      <c r="Q91" s="76"/>
      <c r="R91" s="158">
        <f>R92+R101</f>
        <v>1.35120605</v>
      </c>
      <c r="S91" s="76"/>
      <c r="T91" s="159">
        <f>T92+T101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20" t="s">
        <v>75</v>
      </c>
      <c r="AU91" s="20" t="s">
        <v>124</v>
      </c>
      <c r="BK91" s="160">
        <f>BK92+BK101</f>
        <v>0</v>
      </c>
    </row>
    <row r="92" spans="1:65" s="11" customFormat="1" ht="25.95" customHeight="1">
      <c r="B92" s="161"/>
      <c r="C92" s="162"/>
      <c r="D92" s="163" t="s">
        <v>75</v>
      </c>
      <c r="E92" s="164" t="s">
        <v>719</v>
      </c>
      <c r="F92" s="164" t="s">
        <v>720</v>
      </c>
      <c r="G92" s="162"/>
      <c r="H92" s="162"/>
      <c r="I92" s="165"/>
      <c r="J92" s="166">
        <f>BK92</f>
        <v>0</v>
      </c>
      <c r="K92" s="162"/>
      <c r="L92" s="167"/>
      <c r="M92" s="168"/>
      <c r="N92" s="169"/>
      <c r="O92" s="169"/>
      <c r="P92" s="170">
        <f>P93</f>
        <v>0</v>
      </c>
      <c r="Q92" s="169"/>
      <c r="R92" s="170">
        <f>R93</f>
        <v>1.1959200000000001</v>
      </c>
      <c r="S92" s="169"/>
      <c r="T92" s="171">
        <f>T93</f>
        <v>0</v>
      </c>
      <c r="AR92" s="172" t="s">
        <v>83</v>
      </c>
      <c r="AT92" s="173" t="s">
        <v>75</v>
      </c>
      <c r="AU92" s="173" t="s">
        <v>76</v>
      </c>
      <c r="AY92" s="172" t="s">
        <v>152</v>
      </c>
      <c r="BK92" s="174">
        <f>BK93</f>
        <v>0</v>
      </c>
    </row>
    <row r="93" spans="1:65" s="11" customFormat="1" ht="22.8" customHeight="1">
      <c r="B93" s="161"/>
      <c r="C93" s="162"/>
      <c r="D93" s="163" t="s">
        <v>75</v>
      </c>
      <c r="E93" s="205" t="s">
        <v>189</v>
      </c>
      <c r="F93" s="205" t="s">
        <v>917</v>
      </c>
      <c r="G93" s="162"/>
      <c r="H93" s="162"/>
      <c r="I93" s="165"/>
      <c r="J93" s="206">
        <f>BK93</f>
        <v>0</v>
      </c>
      <c r="K93" s="162"/>
      <c r="L93" s="167"/>
      <c r="M93" s="168"/>
      <c r="N93" s="169"/>
      <c r="O93" s="169"/>
      <c r="P93" s="170">
        <f>P94+SUM(P95:P99)</f>
        <v>0</v>
      </c>
      <c r="Q93" s="169"/>
      <c r="R93" s="170">
        <f>R94+SUM(R95:R99)</f>
        <v>1.1959200000000001</v>
      </c>
      <c r="S93" s="169"/>
      <c r="T93" s="171">
        <f>T94+SUM(T95:T99)</f>
        <v>0</v>
      </c>
      <c r="AR93" s="172" t="s">
        <v>83</v>
      </c>
      <c r="AT93" s="173" t="s">
        <v>75</v>
      </c>
      <c r="AU93" s="173" t="s">
        <v>83</v>
      </c>
      <c r="AY93" s="172" t="s">
        <v>152</v>
      </c>
      <c r="BK93" s="174">
        <f>BK94+SUM(BK95:BK99)</f>
        <v>0</v>
      </c>
    </row>
    <row r="94" spans="1:65" s="2" customFormat="1" ht="16.5" customHeight="1">
      <c r="A94" s="38"/>
      <c r="B94" s="39"/>
      <c r="C94" s="175" t="s">
        <v>83</v>
      </c>
      <c r="D94" s="175" t="s">
        <v>153</v>
      </c>
      <c r="E94" s="176" t="s">
        <v>1750</v>
      </c>
      <c r="F94" s="177" t="s">
        <v>1751</v>
      </c>
      <c r="G94" s="178" t="s">
        <v>207</v>
      </c>
      <c r="H94" s="179">
        <v>36</v>
      </c>
      <c r="I94" s="180"/>
      <c r="J94" s="181">
        <f>ROUND(I94*H94,2)</f>
        <v>0</v>
      </c>
      <c r="K94" s="177" t="s">
        <v>31</v>
      </c>
      <c r="L94" s="43"/>
      <c r="M94" s="182" t="s">
        <v>31</v>
      </c>
      <c r="N94" s="183" t="s">
        <v>47</v>
      </c>
      <c r="O94" s="68"/>
      <c r="P94" s="184">
        <f>O94*H94</f>
        <v>0</v>
      </c>
      <c r="Q94" s="184">
        <v>4.6999999999999999E-4</v>
      </c>
      <c r="R94" s="184">
        <f>Q94*H94</f>
        <v>1.6920000000000001E-2</v>
      </c>
      <c r="S94" s="184">
        <v>0</v>
      </c>
      <c r="T94" s="185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186" t="s">
        <v>157</v>
      </c>
      <c r="AT94" s="186" t="s">
        <v>153</v>
      </c>
      <c r="AU94" s="186" t="s">
        <v>85</v>
      </c>
      <c r="AY94" s="20" t="s">
        <v>152</v>
      </c>
      <c r="BE94" s="187">
        <f>IF(N94="základní",J94,0)</f>
        <v>0</v>
      </c>
      <c r="BF94" s="187">
        <f>IF(N94="snížená",J94,0)</f>
        <v>0</v>
      </c>
      <c r="BG94" s="187">
        <f>IF(N94="zákl. přenesená",J94,0)</f>
        <v>0</v>
      </c>
      <c r="BH94" s="187">
        <f>IF(N94="sníž. přenesená",J94,0)</f>
        <v>0</v>
      </c>
      <c r="BI94" s="187">
        <f>IF(N94="nulová",J94,0)</f>
        <v>0</v>
      </c>
      <c r="BJ94" s="20" t="s">
        <v>83</v>
      </c>
      <c r="BK94" s="187">
        <f>ROUND(I94*H94,2)</f>
        <v>0</v>
      </c>
      <c r="BL94" s="20" t="s">
        <v>157</v>
      </c>
      <c r="BM94" s="186" t="s">
        <v>1752</v>
      </c>
    </row>
    <row r="95" spans="1:65" s="13" customFormat="1" ht="10.199999999999999">
      <c r="B95" s="207"/>
      <c r="C95" s="208"/>
      <c r="D95" s="188" t="s">
        <v>210</v>
      </c>
      <c r="E95" s="209" t="s">
        <v>31</v>
      </c>
      <c r="F95" s="210" t="s">
        <v>1753</v>
      </c>
      <c r="G95" s="208"/>
      <c r="H95" s="209" t="s">
        <v>31</v>
      </c>
      <c r="I95" s="211"/>
      <c r="J95" s="208"/>
      <c r="K95" s="208"/>
      <c r="L95" s="212"/>
      <c r="M95" s="213"/>
      <c r="N95" s="214"/>
      <c r="O95" s="214"/>
      <c r="P95" s="214"/>
      <c r="Q95" s="214"/>
      <c r="R95" s="214"/>
      <c r="S95" s="214"/>
      <c r="T95" s="215"/>
      <c r="AT95" s="216" t="s">
        <v>210</v>
      </c>
      <c r="AU95" s="216" t="s">
        <v>85</v>
      </c>
      <c r="AV95" s="13" t="s">
        <v>83</v>
      </c>
      <c r="AW95" s="13" t="s">
        <v>38</v>
      </c>
      <c r="AX95" s="13" t="s">
        <v>76</v>
      </c>
      <c r="AY95" s="216" t="s">
        <v>152</v>
      </c>
    </row>
    <row r="96" spans="1:65" s="14" customFormat="1" ht="10.199999999999999">
      <c r="B96" s="217"/>
      <c r="C96" s="218"/>
      <c r="D96" s="188" t="s">
        <v>210</v>
      </c>
      <c r="E96" s="219" t="s">
        <v>31</v>
      </c>
      <c r="F96" s="220" t="s">
        <v>1754</v>
      </c>
      <c r="G96" s="218"/>
      <c r="H96" s="221">
        <v>36</v>
      </c>
      <c r="I96" s="222"/>
      <c r="J96" s="218"/>
      <c r="K96" s="218"/>
      <c r="L96" s="223"/>
      <c r="M96" s="224"/>
      <c r="N96" s="225"/>
      <c r="O96" s="225"/>
      <c r="P96" s="225"/>
      <c r="Q96" s="225"/>
      <c r="R96" s="225"/>
      <c r="S96" s="225"/>
      <c r="T96" s="226"/>
      <c r="AT96" s="227" t="s">
        <v>210</v>
      </c>
      <c r="AU96" s="227" t="s">
        <v>85</v>
      </c>
      <c r="AV96" s="14" t="s">
        <v>85</v>
      </c>
      <c r="AW96" s="14" t="s">
        <v>38</v>
      </c>
      <c r="AX96" s="14" t="s">
        <v>76</v>
      </c>
      <c r="AY96" s="227" t="s">
        <v>152</v>
      </c>
    </row>
    <row r="97" spans="1:65" s="15" customFormat="1" ht="10.199999999999999">
      <c r="B97" s="228"/>
      <c r="C97" s="229"/>
      <c r="D97" s="188" t="s">
        <v>210</v>
      </c>
      <c r="E97" s="230" t="s">
        <v>31</v>
      </c>
      <c r="F97" s="231" t="s">
        <v>223</v>
      </c>
      <c r="G97" s="229"/>
      <c r="H97" s="232">
        <v>36</v>
      </c>
      <c r="I97" s="233"/>
      <c r="J97" s="229"/>
      <c r="K97" s="229"/>
      <c r="L97" s="234"/>
      <c r="M97" s="235"/>
      <c r="N97" s="236"/>
      <c r="O97" s="236"/>
      <c r="P97" s="236"/>
      <c r="Q97" s="236"/>
      <c r="R97" s="236"/>
      <c r="S97" s="236"/>
      <c r="T97" s="237"/>
      <c r="AT97" s="238" t="s">
        <v>210</v>
      </c>
      <c r="AU97" s="238" t="s">
        <v>85</v>
      </c>
      <c r="AV97" s="15" t="s">
        <v>157</v>
      </c>
      <c r="AW97" s="15" t="s">
        <v>38</v>
      </c>
      <c r="AX97" s="15" t="s">
        <v>83</v>
      </c>
      <c r="AY97" s="238" t="s">
        <v>152</v>
      </c>
    </row>
    <row r="98" spans="1:65" s="2" customFormat="1" ht="16.5" customHeight="1">
      <c r="A98" s="38"/>
      <c r="B98" s="39"/>
      <c r="C98" s="239" t="s">
        <v>85</v>
      </c>
      <c r="D98" s="239" t="s">
        <v>224</v>
      </c>
      <c r="E98" s="240" t="s">
        <v>1755</v>
      </c>
      <c r="F98" s="241" t="s">
        <v>1756</v>
      </c>
      <c r="G98" s="242" t="s">
        <v>207</v>
      </c>
      <c r="H98" s="243">
        <v>36</v>
      </c>
      <c r="I98" s="244"/>
      <c r="J98" s="245">
        <f>ROUND(I98*H98,2)</f>
        <v>0</v>
      </c>
      <c r="K98" s="241" t="s">
        <v>31</v>
      </c>
      <c r="L98" s="246"/>
      <c r="M98" s="247" t="s">
        <v>31</v>
      </c>
      <c r="N98" s="248" t="s">
        <v>47</v>
      </c>
      <c r="O98" s="68"/>
      <c r="P98" s="184">
        <f>O98*H98</f>
        <v>0</v>
      </c>
      <c r="Q98" s="184">
        <v>3.2750000000000001E-2</v>
      </c>
      <c r="R98" s="184">
        <f>Q98*H98</f>
        <v>1.179</v>
      </c>
      <c r="S98" s="184">
        <v>0</v>
      </c>
      <c r="T98" s="185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186" t="s">
        <v>189</v>
      </c>
      <c r="AT98" s="186" t="s">
        <v>224</v>
      </c>
      <c r="AU98" s="186" t="s">
        <v>85</v>
      </c>
      <c r="AY98" s="20" t="s">
        <v>152</v>
      </c>
      <c r="BE98" s="187">
        <f>IF(N98="základní",J98,0)</f>
        <v>0</v>
      </c>
      <c r="BF98" s="187">
        <f>IF(N98="snížená",J98,0)</f>
        <v>0</v>
      </c>
      <c r="BG98" s="187">
        <f>IF(N98="zákl. přenesená",J98,0)</f>
        <v>0</v>
      </c>
      <c r="BH98" s="187">
        <f>IF(N98="sníž. přenesená",J98,0)</f>
        <v>0</v>
      </c>
      <c r="BI98" s="187">
        <f>IF(N98="nulová",J98,0)</f>
        <v>0</v>
      </c>
      <c r="BJ98" s="20" t="s">
        <v>83</v>
      </c>
      <c r="BK98" s="187">
        <f>ROUND(I98*H98,2)</f>
        <v>0</v>
      </c>
      <c r="BL98" s="20" t="s">
        <v>157</v>
      </c>
      <c r="BM98" s="186" t="s">
        <v>1757</v>
      </c>
    </row>
    <row r="99" spans="1:65" s="11" customFormat="1" ht="20.85" customHeight="1">
      <c r="B99" s="161"/>
      <c r="C99" s="162"/>
      <c r="D99" s="163" t="s">
        <v>75</v>
      </c>
      <c r="E99" s="205" t="s">
        <v>1128</v>
      </c>
      <c r="F99" s="205" t="s">
        <v>1129</v>
      </c>
      <c r="G99" s="162"/>
      <c r="H99" s="162"/>
      <c r="I99" s="165"/>
      <c r="J99" s="206">
        <f>BK99</f>
        <v>0</v>
      </c>
      <c r="K99" s="162"/>
      <c r="L99" s="167"/>
      <c r="M99" s="168"/>
      <c r="N99" s="169"/>
      <c r="O99" s="169"/>
      <c r="P99" s="170">
        <f>P100</f>
        <v>0</v>
      </c>
      <c r="Q99" s="169"/>
      <c r="R99" s="170">
        <f>R100</f>
        <v>0</v>
      </c>
      <c r="S99" s="169"/>
      <c r="T99" s="171">
        <f>T100</f>
        <v>0</v>
      </c>
      <c r="AR99" s="172" t="s">
        <v>157</v>
      </c>
      <c r="AT99" s="173" t="s">
        <v>75</v>
      </c>
      <c r="AU99" s="173" t="s">
        <v>85</v>
      </c>
      <c r="AY99" s="172" t="s">
        <v>152</v>
      </c>
      <c r="BK99" s="174">
        <f>BK100</f>
        <v>0</v>
      </c>
    </row>
    <row r="100" spans="1:65" s="2" customFormat="1" ht="24.15" customHeight="1">
      <c r="A100" s="38"/>
      <c r="B100" s="39"/>
      <c r="C100" s="175" t="s">
        <v>165</v>
      </c>
      <c r="D100" s="175" t="s">
        <v>153</v>
      </c>
      <c r="E100" s="176" t="s">
        <v>1758</v>
      </c>
      <c r="F100" s="177" t="s">
        <v>1759</v>
      </c>
      <c r="G100" s="178" t="s">
        <v>360</v>
      </c>
      <c r="H100" s="179">
        <v>1.196</v>
      </c>
      <c r="I100" s="180"/>
      <c r="J100" s="181">
        <f>ROUND(I100*H100,2)</f>
        <v>0</v>
      </c>
      <c r="K100" s="177" t="s">
        <v>31</v>
      </c>
      <c r="L100" s="43"/>
      <c r="M100" s="182" t="s">
        <v>31</v>
      </c>
      <c r="N100" s="183" t="s">
        <v>47</v>
      </c>
      <c r="O100" s="68"/>
      <c r="P100" s="184">
        <f>O100*H100</f>
        <v>0</v>
      </c>
      <c r="Q100" s="184">
        <v>0</v>
      </c>
      <c r="R100" s="184">
        <f>Q100*H100</f>
        <v>0</v>
      </c>
      <c r="S100" s="184">
        <v>0</v>
      </c>
      <c r="T100" s="185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186" t="s">
        <v>1540</v>
      </c>
      <c r="AT100" s="186" t="s">
        <v>153</v>
      </c>
      <c r="AU100" s="186" t="s">
        <v>165</v>
      </c>
      <c r="AY100" s="20" t="s">
        <v>152</v>
      </c>
      <c r="BE100" s="187">
        <f>IF(N100="základní",J100,0)</f>
        <v>0</v>
      </c>
      <c r="BF100" s="187">
        <f>IF(N100="snížená",J100,0)</f>
        <v>0</v>
      </c>
      <c r="BG100" s="187">
        <f>IF(N100="zákl. přenesená",J100,0)</f>
        <v>0</v>
      </c>
      <c r="BH100" s="187">
        <f>IF(N100="sníž. přenesená",J100,0)</f>
        <v>0</v>
      </c>
      <c r="BI100" s="187">
        <f>IF(N100="nulová",J100,0)</f>
        <v>0</v>
      </c>
      <c r="BJ100" s="20" t="s">
        <v>83</v>
      </c>
      <c r="BK100" s="187">
        <f>ROUND(I100*H100,2)</f>
        <v>0</v>
      </c>
      <c r="BL100" s="20" t="s">
        <v>1540</v>
      </c>
      <c r="BM100" s="186" t="s">
        <v>1760</v>
      </c>
    </row>
    <row r="101" spans="1:65" s="11" customFormat="1" ht="25.95" customHeight="1">
      <c r="B101" s="161"/>
      <c r="C101" s="162"/>
      <c r="D101" s="163" t="s">
        <v>75</v>
      </c>
      <c r="E101" s="164" t="s">
        <v>224</v>
      </c>
      <c r="F101" s="164" t="s">
        <v>404</v>
      </c>
      <c r="G101" s="162"/>
      <c r="H101" s="162"/>
      <c r="I101" s="165"/>
      <c r="J101" s="166">
        <f>BK101</f>
        <v>0</v>
      </c>
      <c r="K101" s="162"/>
      <c r="L101" s="167"/>
      <c r="M101" s="168"/>
      <c r="N101" s="169"/>
      <c r="O101" s="169"/>
      <c r="P101" s="170">
        <f>P102+P118</f>
        <v>0</v>
      </c>
      <c r="Q101" s="169"/>
      <c r="R101" s="170">
        <f>R102+R118</f>
        <v>0.15528605000000001</v>
      </c>
      <c r="S101" s="169"/>
      <c r="T101" s="171">
        <f>T102+T118</f>
        <v>0</v>
      </c>
      <c r="AR101" s="172" t="s">
        <v>165</v>
      </c>
      <c r="AT101" s="173" t="s">
        <v>75</v>
      </c>
      <c r="AU101" s="173" t="s">
        <v>76</v>
      </c>
      <c r="AY101" s="172" t="s">
        <v>152</v>
      </c>
      <c r="BK101" s="174">
        <f>BK102+BK118</f>
        <v>0</v>
      </c>
    </row>
    <row r="102" spans="1:65" s="11" customFormat="1" ht="22.8" customHeight="1">
      <c r="B102" s="161"/>
      <c r="C102" s="162"/>
      <c r="D102" s="163" t="s">
        <v>75</v>
      </c>
      <c r="E102" s="205" t="s">
        <v>596</v>
      </c>
      <c r="F102" s="205" t="s">
        <v>597</v>
      </c>
      <c r="G102" s="162"/>
      <c r="H102" s="162"/>
      <c r="I102" s="165"/>
      <c r="J102" s="206">
        <f>BK102</f>
        <v>0</v>
      </c>
      <c r="K102" s="162"/>
      <c r="L102" s="167"/>
      <c r="M102" s="168"/>
      <c r="N102" s="169"/>
      <c r="O102" s="169"/>
      <c r="P102" s="170">
        <f>SUM(P103:P117)</f>
        <v>0</v>
      </c>
      <c r="Q102" s="169"/>
      <c r="R102" s="170">
        <f>SUM(R103:R117)</f>
        <v>0.10919479999999999</v>
      </c>
      <c r="S102" s="169"/>
      <c r="T102" s="171">
        <f>SUM(T103:T117)</f>
        <v>0</v>
      </c>
      <c r="AR102" s="172" t="s">
        <v>157</v>
      </c>
      <c r="AT102" s="173" t="s">
        <v>75</v>
      </c>
      <c r="AU102" s="173" t="s">
        <v>83</v>
      </c>
      <c r="AY102" s="172" t="s">
        <v>152</v>
      </c>
      <c r="BK102" s="174">
        <f>SUM(BK103:BK117)</f>
        <v>0</v>
      </c>
    </row>
    <row r="103" spans="1:65" s="2" customFormat="1" ht="16.5" customHeight="1">
      <c r="A103" s="38"/>
      <c r="B103" s="39"/>
      <c r="C103" s="175" t="s">
        <v>157</v>
      </c>
      <c r="D103" s="175" t="s">
        <v>153</v>
      </c>
      <c r="E103" s="176" t="s">
        <v>598</v>
      </c>
      <c r="F103" s="177" t="s">
        <v>599</v>
      </c>
      <c r="G103" s="178" t="s">
        <v>1009</v>
      </c>
      <c r="H103" s="179">
        <v>1</v>
      </c>
      <c r="I103" s="180"/>
      <c r="J103" s="181">
        <f>ROUND(I103*H103,2)</f>
        <v>0</v>
      </c>
      <c r="K103" s="177" t="s">
        <v>31</v>
      </c>
      <c r="L103" s="43"/>
      <c r="M103" s="182" t="s">
        <v>31</v>
      </c>
      <c r="N103" s="183" t="s">
        <v>47</v>
      </c>
      <c r="O103" s="68"/>
      <c r="P103" s="184">
        <f>O103*H103</f>
        <v>0</v>
      </c>
      <c r="Q103" s="184">
        <v>0</v>
      </c>
      <c r="R103" s="184">
        <f>Q103*H103</f>
        <v>0</v>
      </c>
      <c r="S103" s="184">
        <v>0</v>
      </c>
      <c r="T103" s="185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186" t="s">
        <v>157</v>
      </c>
      <c r="AT103" s="186" t="s">
        <v>153</v>
      </c>
      <c r="AU103" s="186" t="s">
        <v>85</v>
      </c>
      <c r="AY103" s="20" t="s">
        <v>152</v>
      </c>
      <c r="BE103" s="187">
        <f>IF(N103="základní",J103,0)</f>
        <v>0</v>
      </c>
      <c r="BF103" s="187">
        <f>IF(N103="snížená",J103,0)</f>
        <v>0</v>
      </c>
      <c r="BG103" s="187">
        <f>IF(N103="zákl. přenesená",J103,0)</f>
        <v>0</v>
      </c>
      <c r="BH103" s="187">
        <f>IF(N103="sníž. přenesená",J103,0)</f>
        <v>0</v>
      </c>
      <c r="BI103" s="187">
        <f>IF(N103="nulová",J103,0)</f>
        <v>0</v>
      </c>
      <c r="BJ103" s="20" t="s">
        <v>83</v>
      </c>
      <c r="BK103" s="187">
        <f>ROUND(I103*H103,2)</f>
        <v>0</v>
      </c>
      <c r="BL103" s="20" t="s">
        <v>157</v>
      </c>
      <c r="BM103" s="186" t="s">
        <v>1761</v>
      </c>
    </row>
    <row r="104" spans="1:65" s="2" customFormat="1" ht="16.5" customHeight="1">
      <c r="A104" s="38"/>
      <c r="B104" s="39"/>
      <c r="C104" s="175" t="s">
        <v>174</v>
      </c>
      <c r="D104" s="175" t="s">
        <v>153</v>
      </c>
      <c r="E104" s="176" t="s">
        <v>1762</v>
      </c>
      <c r="F104" s="177" t="s">
        <v>603</v>
      </c>
      <c r="G104" s="178" t="s">
        <v>1009</v>
      </c>
      <c r="H104" s="179">
        <v>1</v>
      </c>
      <c r="I104" s="180"/>
      <c r="J104" s="181">
        <f>ROUND(I104*H104,2)</f>
        <v>0</v>
      </c>
      <c r="K104" s="177" t="s">
        <v>31</v>
      </c>
      <c r="L104" s="43"/>
      <c r="M104" s="182" t="s">
        <v>31</v>
      </c>
      <c r="N104" s="183" t="s">
        <v>47</v>
      </c>
      <c r="O104" s="68"/>
      <c r="P104" s="184">
        <f>O104*H104</f>
        <v>0</v>
      </c>
      <c r="Q104" s="184">
        <v>0</v>
      </c>
      <c r="R104" s="184">
        <f>Q104*H104</f>
        <v>0</v>
      </c>
      <c r="S104" s="184">
        <v>0</v>
      </c>
      <c r="T104" s="185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186" t="s">
        <v>157</v>
      </c>
      <c r="AT104" s="186" t="s">
        <v>153</v>
      </c>
      <c r="AU104" s="186" t="s">
        <v>85</v>
      </c>
      <c r="AY104" s="20" t="s">
        <v>152</v>
      </c>
      <c r="BE104" s="187">
        <f>IF(N104="základní",J104,0)</f>
        <v>0</v>
      </c>
      <c r="BF104" s="187">
        <f>IF(N104="snížená",J104,0)</f>
        <v>0</v>
      </c>
      <c r="BG104" s="187">
        <f>IF(N104="zákl. přenesená",J104,0)</f>
        <v>0</v>
      </c>
      <c r="BH104" s="187">
        <f>IF(N104="sníž. přenesená",J104,0)</f>
        <v>0</v>
      </c>
      <c r="BI104" s="187">
        <f>IF(N104="nulová",J104,0)</f>
        <v>0</v>
      </c>
      <c r="BJ104" s="20" t="s">
        <v>83</v>
      </c>
      <c r="BK104" s="187">
        <f>ROUND(I104*H104,2)</f>
        <v>0</v>
      </c>
      <c r="BL104" s="20" t="s">
        <v>157</v>
      </c>
      <c r="BM104" s="186" t="s">
        <v>1763</v>
      </c>
    </row>
    <row r="105" spans="1:65" s="2" customFormat="1" ht="24.15" customHeight="1">
      <c r="A105" s="38"/>
      <c r="B105" s="39"/>
      <c r="C105" s="175" t="s">
        <v>179</v>
      </c>
      <c r="D105" s="175" t="s">
        <v>153</v>
      </c>
      <c r="E105" s="176" t="s">
        <v>1764</v>
      </c>
      <c r="F105" s="177" t="s">
        <v>1765</v>
      </c>
      <c r="G105" s="178" t="s">
        <v>224</v>
      </c>
      <c r="H105" s="179">
        <v>60</v>
      </c>
      <c r="I105" s="180"/>
      <c r="J105" s="181">
        <f>ROUND(I105*H105,2)</f>
        <v>0</v>
      </c>
      <c r="K105" s="177" t="s">
        <v>31</v>
      </c>
      <c r="L105" s="43"/>
      <c r="M105" s="182" t="s">
        <v>31</v>
      </c>
      <c r="N105" s="183" t="s">
        <v>47</v>
      </c>
      <c r="O105" s="68"/>
      <c r="P105" s="184">
        <f>O105*H105</f>
        <v>0</v>
      </c>
      <c r="Q105" s="184">
        <v>0</v>
      </c>
      <c r="R105" s="184">
        <f>Q105*H105</f>
        <v>0</v>
      </c>
      <c r="S105" s="184">
        <v>0</v>
      </c>
      <c r="T105" s="185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186" t="s">
        <v>157</v>
      </c>
      <c r="AT105" s="186" t="s">
        <v>153</v>
      </c>
      <c r="AU105" s="186" t="s">
        <v>85</v>
      </c>
      <c r="AY105" s="20" t="s">
        <v>152</v>
      </c>
      <c r="BE105" s="187">
        <f>IF(N105="základní",J105,0)</f>
        <v>0</v>
      </c>
      <c r="BF105" s="187">
        <f>IF(N105="snížená",J105,0)</f>
        <v>0</v>
      </c>
      <c r="BG105" s="187">
        <f>IF(N105="zákl. přenesená",J105,0)</f>
        <v>0</v>
      </c>
      <c r="BH105" s="187">
        <f>IF(N105="sníž. přenesená",J105,0)</f>
        <v>0</v>
      </c>
      <c r="BI105" s="187">
        <f>IF(N105="nulová",J105,0)</f>
        <v>0</v>
      </c>
      <c r="BJ105" s="20" t="s">
        <v>83</v>
      </c>
      <c r="BK105" s="187">
        <f>ROUND(I105*H105,2)</f>
        <v>0</v>
      </c>
      <c r="BL105" s="20" t="s">
        <v>157</v>
      </c>
      <c r="BM105" s="186" t="s">
        <v>1766</v>
      </c>
    </row>
    <row r="106" spans="1:65" s="13" customFormat="1" ht="10.199999999999999">
      <c r="B106" s="207"/>
      <c r="C106" s="208"/>
      <c r="D106" s="188" t="s">
        <v>210</v>
      </c>
      <c r="E106" s="209" t="s">
        <v>31</v>
      </c>
      <c r="F106" s="210" t="s">
        <v>1767</v>
      </c>
      <c r="G106" s="208"/>
      <c r="H106" s="209" t="s">
        <v>31</v>
      </c>
      <c r="I106" s="211"/>
      <c r="J106" s="208"/>
      <c r="K106" s="208"/>
      <c r="L106" s="212"/>
      <c r="M106" s="213"/>
      <c r="N106" s="214"/>
      <c r="O106" s="214"/>
      <c r="P106" s="214"/>
      <c r="Q106" s="214"/>
      <c r="R106" s="214"/>
      <c r="S106" s="214"/>
      <c r="T106" s="215"/>
      <c r="AT106" s="216" t="s">
        <v>210</v>
      </c>
      <c r="AU106" s="216" t="s">
        <v>85</v>
      </c>
      <c r="AV106" s="13" t="s">
        <v>83</v>
      </c>
      <c r="AW106" s="13" t="s">
        <v>38</v>
      </c>
      <c r="AX106" s="13" t="s">
        <v>76</v>
      </c>
      <c r="AY106" s="216" t="s">
        <v>152</v>
      </c>
    </row>
    <row r="107" spans="1:65" s="14" customFormat="1" ht="10.199999999999999">
      <c r="B107" s="217"/>
      <c r="C107" s="218"/>
      <c r="D107" s="188" t="s">
        <v>210</v>
      </c>
      <c r="E107" s="219" t="s">
        <v>31</v>
      </c>
      <c r="F107" s="220" t="s">
        <v>1768</v>
      </c>
      <c r="G107" s="218"/>
      <c r="H107" s="221">
        <v>60</v>
      </c>
      <c r="I107" s="222"/>
      <c r="J107" s="218"/>
      <c r="K107" s="218"/>
      <c r="L107" s="223"/>
      <c r="M107" s="224"/>
      <c r="N107" s="225"/>
      <c r="O107" s="225"/>
      <c r="P107" s="225"/>
      <c r="Q107" s="225"/>
      <c r="R107" s="225"/>
      <c r="S107" s="225"/>
      <c r="T107" s="226"/>
      <c r="AT107" s="227" t="s">
        <v>210</v>
      </c>
      <c r="AU107" s="227" t="s">
        <v>85</v>
      </c>
      <c r="AV107" s="14" t="s">
        <v>85</v>
      </c>
      <c r="AW107" s="14" t="s">
        <v>38</v>
      </c>
      <c r="AX107" s="14" t="s">
        <v>83</v>
      </c>
      <c r="AY107" s="227" t="s">
        <v>152</v>
      </c>
    </row>
    <row r="108" spans="1:65" s="2" customFormat="1" ht="16.5" customHeight="1">
      <c r="A108" s="38"/>
      <c r="B108" s="39"/>
      <c r="C108" s="239" t="s">
        <v>184</v>
      </c>
      <c r="D108" s="239" t="s">
        <v>224</v>
      </c>
      <c r="E108" s="240" t="s">
        <v>312</v>
      </c>
      <c r="F108" s="241" t="s">
        <v>313</v>
      </c>
      <c r="G108" s="242" t="s">
        <v>1571</v>
      </c>
      <c r="H108" s="243">
        <v>65.55</v>
      </c>
      <c r="I108" s="244"/>
      <c r="J108" s="245">
        <f>ROUND(I108*H108,2)</f>
        <v>0</v>
      </c>
      <c r="K108" s="241" t="s">
        <v>31</v>
      </c>
      <c r="L108" s="246"/>
      <c r="M108" s="247" t="s">
        <v>31</v>
      </c>
      <c r="N108" s="248" t="s">
        <v>47</v>
      </c>
      <c r="O108" s="68"/>
      <c r="P108" s="184">
        <f>O108*H108</f>
        <v>0</v>
      </c>
      <c r="Q108" s="184">
        <v>1E-3</v>
      </c>
      <c r="R108" s="184">
        <f>Q108*H108</f>
        <v>6.5549999999999997E-2</v>
      </c>
      <c r="S108" s="184">
        <v>0</v>
      </c>
      <c r="T108" s="185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186" t="s">
        <v>189</v>
      </c>
      <c r="AT108" s="186" t="s">
        <v>224</v>
      </c>
      <c r="AU108" s="186" t="s">
        <v>85</v>
      </c>
      <c r="AY108" s="20" t="s">
        <v>152</v>
      </c>
      <c r="BE108" s="187">
        <f>IF(N108="základní",J108,0)</f>
        <v>0</v>
      </c>
      <c r="BF108" s="187">
        <f>IF(N108="snížená",J108,0)</f>
        <v>0</v>
      </c>
      <c r="BG108" s="187">
        <f>IF(N108="zákl. přenesená",J108,0)</f>
        <v>0</v>
      </c>
      <c r="BH108" s="187">
        <f>IF(N108="sníž. přenesená",J108,0)</f>
        <v>0</v>
      </c>
      <c r="BI108" s="187">
        <f>IF(N108="nulová",J108,0)</f>
        <v>0</v>
      </c>
      <c r="BJ108" s="20" t="s">
        <v>83</v>
      </c>
      <c r="BK108" s="187">
        <f>ROUND(I108*H108,2)</f>
        <v>0</v>
      </c>
      <c r="BL108" s="20" t="s">
        <v>157</v>
      </c>
      <c r="BM108" s="186" t="s">
        <v>1769</v>
      </c>
    </row>
    <row r="109" spans="1:65" s="13" customFormat="1" ht="10.199999999999999">
      <c r="B109" s="207"/>
      <c r="C109" s="208"/>
      <c r="D109" s="188" t="s">
        <v>210</v>
      </c>
      <c r="E109" s="209" t="s">
        <v>31</v>
      </c>
      <c r="F109" s="210" t="s">
        <v>1767</v>
      </c>
      <c r="G109" s="208"/>
      <c r="H109" s="209" t="s">
        <v>31</v>
      </c>
      <c r="I109" s="211"/>
      <c r="J109" s="208"/>
      <c r="K109" s="208"/>
      <c r="L109" s="212"/>
      <c r="M109" s="213"/>
      <c r="N109" s="214"/>
      <c r="O109" s="214"/>
      <c r="P109" s="214"/>
      <c r="Q109" s="214"/>
      <c r="R109" s="214"/>
      <c r="S109" s="214"/>
      <c r="T109" s="215"/>
      <c r="AT109" s="216" t="s">
        <v>210</v>
      </c>
      <c r="AU109" s="216" t="s">
        <v>85</v>
      </c>
      <c r="AV109" s="13" t="s">
        <v>83</v>
      </c>
      <c r="AW109" s="13" t="s">
        <v>38</v>
      </c>
      <c r="AX109" s="13" t="s">
        <v>76</v>
      </c>
      <c r="AY109" s="216" t="s">
        <v>152</v>
      </c>
    </row>
    <row r="110" spans="1:65" s="13" customFormat="1" ht="10.199999999999999">
      <c r="B110" s="207"/>
      <c r="C110" s="208"/>
      <c r="D110" s="188" t="s">
        <v>210</v>
      </c>
      <c r="E110" s="209" t="s">
        <v>31</v>
      </c>
      <c r="F110" s="210" t="s">
        <v>1770</v>
      </c>
      <c r="G110" s="208"/>
      <c r="H110" s="209" t="s">
        <v>31</v>
      </c>
      <c r="I110" s="211"/>
      <c r="J110" s="208"/>
      <c r="K110" s="208"/>
      <c r="L110" s="212"/>
      <c r="M110" s="213"/>
      <c r="N110" s="214"/>
      <c r="O110" s="214"/>
      <c r="P110" s="214"/>
      <c r="Q110" s="214"/>
      <c r="R110" s="214"/>
      <c r="S110" s="214"/>
      <c r="T110" s="215"/>
      <c r="AT110" s="216" t="s">
        <v>210</v>
      </c>
      <c r="AU110" s="216" t="s">
        <v>85</v>
      </c>
      <c r="AV110" s="13" t="s">
        <v>83</v>
      </c>
      <c r="AW110" s="13" t="s">
        <v>38</v>
      </c>
      <c r="AX110" s="13" t="s">
        <v>76</v>
      </c>
      <c r="AY110" s="216" t="s">
        <v>152</v>
      </c>
    </row>
    <row r="111" spans="1:65" s="14" customFormat="1" ht="10.199999999999999">
      <c r="B111" s="217"/>
      <c r="C111" s="218"/>
      <c r="D111" s="188" t="s">
        <v>210</v>
      </c>
      <c r="E111" s="219" t="s">
        <v>31</v>
      </c>
      <c r="F111" s="220" t="s">
        <v>1771</v>
      </c>
      <c r="G111" s="218"/>
      <c r="H111" s="221">
        <v>57</v>
      </c>
      <c r="I111" s="222"/>
      <c r="J111" s="218"/>
      <c r="K111" s="218"/>
      <c r="L111" s="223"/>
      <c r="M111" s="224"/>
      <c r="N111" s="225"/>
      <c r="O111" s="225"/>
      <c r="P111" s="225"/>
      <c r="Q111" s="225"/>
      <c r="R111" s="225"/>
      <c r="S111" s="225"/>
      <c r="T111" s="226"/>
      <c r="AT111" s="227" t="s">
        <v>210</v>
      </c>
      <c r="AU111" s="227" t="s">
        <v>85</v>
      </c>
      <c r="AV111" s="14" t="s">
        <v>85</v>
      </c>
      <c r="AW111" s="14" t="s">
        <v>38</v>
      </c>
      <c r="AX111" s="14" t="s">
        <v>76</v>
      </c>
      <c r="AY111" s="227" t="s">
        <v>152</v>
      </c>
    </row>
    <row r="112" spans="1:65" s="14" customFormat="1" ht="10.199999999999999">
      <c r="B112" s="217"/>
      <c r="C112" s="218"/>
      <c r="D112" s="188" t="s">
        <v>210</v>
      </c>
      <c r="E112" s="219" t="s">
        <v>31</v>
      </c>
      <c r="F112" s="220" t="s">
        <v>1772</v>
      </c>
      <c r="G112" s="218"/>
      <c r="H112" s="221">
        <v>65.55</v>
      </c>
      <c r="I112" s="222"/>
      <c r="J112" s="218"/>
      <c r="K112" s="218"/>
      <c r="L112" s="223"/>
      <c r="M112" s="224"/>
      <c r="N112" s="225"/>
      <c r="O112" s="225"/>
      <c r="P112" s="225"/>
      <c r="Q112" s="225"/>
      <c r="R112" s="225"/>
      <c r="S112" s="225"/>
      <c r="T112" s="226"/>
      <c r="AT112" s="227" t="s">
        <v>210</v>
      </c>
      <c r="AU112" s="227" t="s">
        <v>85</v>
      </c>
      <c r="AV112" s="14" t="s">
        <v>85</v>
      </c>
      <c r="AW112" s="14" t="s">
        <v>38</v>
      </c>
      <c r="AX112" s="14" t="s">
        <v>83</v>
      </c>
      <c r="AY112" s="227" t="s">
        <v>152</v>
      </c>
    </row>
    <row r="113" spans="1:65" s="2" customFormat="1" ht="24.15" customHeight="1">
      <c r="A113" s="38"/>
      <c r="B113" s="39"/>
      <c r="C113" s="175" t="s">
        <v>189</v>
      </c>
      <c r="D113" s="175" t="s">
        <v>153</v>
      </c>
      <c r="E113" s="176" t="s">
        <v>1773</v>
      </c>
      <c r="F113" s="177" t="s">
        <v>1774</v>
      </c>
      <c r="G113" s="178" t="s">
        <v>207</v>
      </c>
      <c r="H113" s="179">
        <v>59.3</v>
      </c>
      <c r="I113" s="180"/>
      <c r="J113" s="181">
        <f>ROUND(I113*H113,2)</f>
        <v>0</v>
      </c>
      <c r="K113" s="177" t="s">
        <v>31</v>
      </c>
      <c r="L113" s="43"/>
      <c r="M113" s="182" t="s">
        <v>31</v>
      </c>
      <c r="N113" s="183" t="s">
        <v>47</v>
      </c>
      <c r="O113" s="68"/>
      <c r="P113" s="184">
        <f>O113*H113</f>
        <v>0</v>
      </c>
      <c r="Q113" s="184">
        <v>0</v>
      </c>
      <c r="R113" s="184">
        <f>Q113*H113</f>
        <v>0</v>
      </c>
      <c r="S113" s="184">
        <v>0</v>
      </c>
      <c r="T113" s="185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186" t="s">
        <v>1540</v>
      </c>
      <c r="AT113" s="186" t="s">
        <v>153</v>
      </c>
      <c r="AU113" s="186" t="s">
        <v>85</v>
      </c>
      <c r="AY113" s="20" t="s">
        <v>152</v>
      </c>
      <c r="BE113" s="187">
        <f>IF(N113="základní",J113,0)</f>
        <v>0</v>
      </c>
      <c r="BF113" s="187">
        <f>IF(N113="snížená",J113,0)</f>
        <v>0</v>
      </c>
      <c r="BG113" s="187">
        <f>IF(N113="zákl. přenesená",J113,0)</f>
        <v>0</v>
      </c>
      <c r="BH113" s="187">
        <f>IF(N113="sníž. přenesená",J113,0)</f>
        <v>0</v>
      </c>
      <c r="BI113" s="187">
        <f>IF(N113="nulová",J113,0)</f>
        <v>0</v>
      </c>
      <c r="BJ113" s="20" t="s">
        <v>83</v>
      </c>
      <c r="BK113" s="187">
        <f>ROUND(I113*H113,2)</f>
        <v>0</v>
      </c>
      <c r="BL113" s="20" t="s">
        <v>1540</v>
      </c>
      <c r="BM113" s="186" t="s">
        <v>1775</v>
      </c>
    </row>
    <row r="114" spans="1:65" s="13" customFormat="1" ht="10.199999999999999">
      <c r="B114" s="207"/>
      <c r="C114" s="208"/>
      <c r="D114" s="188" t="s">
        <v>210</v>
      </c>
      <c r="E114" s="209" t="s">
        <v>31</v>
      </c>
      <c r="F114" s="210" t="s">
        <v>1776</v>
      </c>
      <c r="G114" s="208"/>
      <c r="H114" s="209" t="s">
        <v>31</v>
      </c>
      <c r="I114" s="211"/>
      <c r="J114" s="208"/>
      <c r="K114" s="208"/>
      <c r="L114" s="212"/>
      <c r="M114" s="213"/>
      <c r="N114" s="214"/>
      <c r="O114" s="214"/>
      <c r="P114" s="214"/>
      <c r="Q114" s="214"/>
      <c r="R114" s="214"/>
      <c r="S114" s="214"/>
      <c r="T114" s="215"/>
      <c r="AT114" s="216" t="s">
        <v>210</v>
      </c>
      <c r="AU114" s="216" t="s">
        <v>85</v>
      </c>
      <c r="AV114" s="13" t="s">
        <v>83</v>
      </c>
      <c r="AW114" s="13" t="s">
        <v>38</v>
      </c>
      <c r="AX114" s="13" t="s">
        <v>76</v>
      </c>
      <c r="AY114" s="216" t="s">
        <v>152</v>
      </c>
    </row>
    <row r="115" spans="1:65" s="14" customFormat="1" ht="10.199999999999999">
      <c r="B115" s="217"/>
      <c r="C115" s="218"/>
      <c r="D115" s="188" t="s">
        <v>210</v>
      </c>
      <c r="E115" s="219" t="s">
        <v>31</v>
      </c>
      <c r="F115" s="220" t="s">
        <v>1777</v>
      </c>
      <c r="G115" s="218"/>
      <c r="H115" s="221">
        <v>59.3</v>
      </c>
      <c r="I115" s="222"/>
      <c r="J115" s="218"/>
      <c r="K115" s="218"/>
      <c r="L115" s="223"/>
      <c r="M115" s="224"/>
      <c r="N115" s="225"/>
      <c r="O115" s="225"/>
      <c r="P115" s="225"/>
      <c r="Q115" s="225"/>
      <c r="R115" s="225"/>
      <c r="S115" s="225"/>
      <c r="T115" s="226"/>
      <c r="AT115" s="227" t="s">
        <v>210</v>
      </c>
      <c r="AU115" s="227" t="s">
        <v>85</v>
      </c>
      <c r="AV115" s="14" t="s">
        <v>85</v>
      </c>
      <c r="AW115" s="14" t="s">
        <v>38</v>
      </c>
      <c r="AX115" s="14" t="s">
        <v>83</v>
      </c>
      <c r="AY115" s="227" t="s">
        <v>152</v>
      </c>
    </row>
    <row r="116" spans="1:65" s="2" customFormat="1" ht="16.5" customHeight="1">
      <c r="A116" s="38"/>
      <c r="B116" s="39"/>
      <c r="C116" s="239" t="s">
        <v>259</v>
      </c>
      <c r="D116" s="239" t="s">
        <v>224</v>
      </c>
      <c r="E116" s="240" t="s">
        <v>1778</v>
      </c>
      <c r="F116" s="241" t="s">
        <v>1779</v>
      </c>
      <c r="G116" s="242" t="s">
        <v>207</v>
      </c>
      <c r="H116" s="243">
        <v>68.194999999999993</v>
      </c>
      <c r="I116" s="244"/>
      <c r="J116" s="245">
        <f>ROUND(I116*H116,2)</f>
        <v>0</v>
      </c>
      <c r="K116" s="241" t="s">
        <v>31</v>
      </c>
      <c r="L116" s="246"/>
      <c r="M116" s="247" t="s">
        <v>31</v>
      </c>
      <c r="N116" s="248" t="s">
        <v>47</v>
      </c>
      <c r="O116" s="68"/>
      <c r="P116" s="184">
        <f>O116*H116</f>
        <v>0</v>
      </c>
      <c r="Q116" s="184">
        <v>6.4000000000000005E-4</v>
      </c>
      <c r="R116" s="184">
        <f>Q116*H116</f>
        <v>4.3644799999999997E-2</v>
      </c>
      <c r="S116" s="184">
        <v>0</v>
      </c>
      <c r="T116" s="185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186" t="s">
        <v>1540</v>
      </c>
      <c r="AT116" s="186" t="s">
        <v>224</v>
      </c>
      <c r="AU116" s="186" t="s">
        <v>85</v>
      </c>
      <c r="AY116" s="20" t="s">
        <v>152</v>
      </c>
      <c r="BE116" s="187">
        <f>IF(N116="základní",J116,0)</f>
        <v>0</v>
      </c>
      <c r="BF116" s="187">
        <f>IF(N116="snížená",J116,0)</f>
        <v>0</v>
      </c>
      <c r="BG116" s="187">
        <f>IF(N116="zákl. přenesená",J116,0)</f>
        <v>0</v>
      </c>
      <c r="BH116" s="187">
        <f>IF(N116="sníž. přenesená",J116,0)</f>
        <v>0</v>
      </c>
      <c r="BI116" s="187">
        <f>IF(N116="nulová",J116,0)</f>
        <v>0</v>
      </c>
      <c r="BJ116" s="20" t="s">
        <v>83</v>
      </c>
      <c r="BK116" s="187">
        <f>ROUND(I116*H116,2)</f>
        <v>0</v>
      </c>
      <c r="BL116" s="20" t="s">
        <v>1540</v>
      </c>
      <c r="BM116" s="186" t="s">
        <v>1780</v>
      </c>
    </row>
    <row r="117" spans="1:65" s="14" customFormat="1" ht="10.199999999999999">
      <c r="B117" s="217"/>
      <c r="C117" s="218"/>
      <c r="D117" s="188" t="s">
        <v>210</v>
      </c>
      <c r="E117" s="219" t="s">
        <v>31</v>
      </c>
      <c r="F117" s="220" t="s">
        <v>1781</v>
      </c>
      <c r="G117" s="218"/>
      <c r="H117" s="221">
        <v>68.194999999999993</v>
      </c>
      <c r="I117" s="222"/>
      <c r="J117" s="218"/>
      <c r="K117" s="218"/>
      <c r="L117" s="223"/>
      <c r="M117" s="224"/>
      <c r="N117" s="225"/>
      <c r="O117" s="225"/>
      <c r="P117" s="225"/>
      <c r="Q117" s="225"/>
      <c r="R117" s="225"/>
      <c r="S117" s="225"/>
      <c r="T117" s="226"/>
      <c r="AT117" s="227" t="s">
        <v>210</v>
      </c>
      <c r="AU117" s="227" t="s">
        <v>85</v>
      </c>
      <c r="AV117" s="14" t="s">
        <v>85</v>
      </c>
      <c r="AW117" s="14" t="s">
        <v>38</v>
      </c>
      <c r="AX117" s="14" t="s">
        <v>83</v>
      </c>
      <c r="AY117" s="227" t="s">
        <v>152</v>
      </c>
    </row>
    <row r="118" spans="1:65" s="11" customFormat="1" ht="22.8" customHeight="1">
      <c r="B118" s="161"/>
      <c r="C118" s="162"/>
      <c r="D118" s="163" t="s">
        <v>75</v>
      </c>
      <c r="E118" s="205" t="s">
        <v>405</v>
      </c>
      <c r="F118" s="205" t="s">
        <v>406</v>
      </c>
      <c r="G118" s="162"/>
      <c r="H118" s="162"/>
      <c r="I118" s="165"/>
      <c r="J118" s="206">
        <f>BK118</f>
        <v>0</v>
      </c>
      <c r="K118" s="162"/>
      <c r="L118" s="167"/>
      <c r="M118" s="168"/>
      <c r="N118" s="169"/>
      <c r="O118" s="169"/>
      <c r="P118" s="170">
        <f>SUM(P119:P130)</f>
        <v>0</v>
      </c>
      <c r="Q118" s="169"/>
      <c r="R118" s="170">
        <f>SUM(R119:R130)</f>
        <v>4.609125E-2</v>
      </c>
      <c r="S118" s="169"/>
      <c r="T118" s="171">
        <f>SUM(T119:T130)</f>
        <v>0</v>
      </c>
      <c r="AR118" s="172" t="s">
        <v>157</v>
      </c>
      <c r="AT118" s="173" t="s">
        <v>75</v>
      </c>
      <c r="AU118" s="173" t="s">
        <v>83</v>
      </c>
      <c r="AY118" s="172" t="s">
        <v>152</v>
      </c>
      <c r="BK118" s="174">
        <f>SUM(BK119:BK130)</f>
        <v>0</v>
      </c>
    </row>
    <row r="119" spans="1:65" s="2" customFormat="1" ht="16.5" customHeight="1">
      <c r="A119" s="38"/>
      <c r="B119" s="39"/>
      <c r="C119" s="175" t="s">
        <v>265</v>
      </c>
      <c r="D119" s="175" t="s">
        <v>153</v>
      </c>
      <c r="E119" s="176" t="s">
        <v>1782</v>
      </c>
      <c r="F119" s="177" t="s">
        <v>409</v>
      </c>
      <c r="G119" s="178" t="s">
        <v>1783</v>
      </c>
      <c r="H119" s="179">
        <v>5.8999999999999997E-2</v>
      </c>
      <c r="I119" s="180"/>
      <c r="J119" s="181">
        <f>ROUND(I119*H119,2)</f>
        <v>0</v>
      </c>
      <c r="K119" s="177" t="s">
        <v>31</v>
      </c>
      <c r="L119" s="43"/>
      <c r="M119" s="182" t="s">
        <v>31</v>
      </c>
      <c r="N119" s="183" t="s">
        <v>47</v>
      </c>
      <c r="O119" s="68"/>
      <c r="P119" s="184">
        <f>O119*H119</f>
        <v>0</v>
      </c>
      <c r="Q119" s="184">
        <v>8.8000000000000005E-3</v>
      </c>
      <c r="R119" s="184">
        <f>Q119*H119</f>
        <v>5.1920000000000004E-4</v>
      </c>
      <c r="S119" s="184">
        <v>0</v>
      </c>
      <c r="T119" s="185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186" t="s">
        <v>157</v>
      </c>
      <c r="AT119" s="186" t="s">
        <v>153</v>
      </c>
      <c r="AU119" s="186" t="s">
        <v>85</v>
      </c>
      <c r="AY119" s="20" t="s">
        <v>152</v>
      </c>
      <c r="BE119" s="187">
        <f>IF(N119="základní",J119,0)</f>
        <v>0</v>
      </c>
      <c r="BF119" s="187">
        <f>IF(N119="snížená",J119,0)</f>
        <v>0</v>
      </c>
      <c r="BG119" s="187">
        <f>IF(N119="zákl. přenesená",J119,0)</f>
        <v>0</v>
      </c>
      <c r="BH119" s="187">
        <f>IF(N119="sníž. přenesená",J119,0)</f>
        <v>0</v>
      </c>
      <c r="BI119" s="187">
        <f>IF(N119="nulová",J119,0)</f>
        <v>0</v>
      </c>
      <c r="BJ119" s="20" t="s">
        <v>83</v>
      </c>
      <c r="BK119" s="187">
        <f>ROUND(I119*H119,2)</f>
        <v>0</v>
      </c>
      <c r="BL119" s="20" t="s">
        <v>157</v>
      </c>
      <c r="BM119" s="186" t="s">
        <v>1784</v>
      </c>
    </row>
    <row r="120" spans="1:65" s="14" customFormat="1" ht="10.199999999999999">
      <c r="B120" s="217"/>
      <c r="C120" s="218"/>
      <c r="D120" s="188" t="s">
        <v>210</v>
      </c>
      <c r="E120" s="219" t="s">
        <v>31</v>
      </c>
      <c r="F120" s="220" t="s">
        <v>1785</v>
      </c>
      <c r="G120" s="218"/>
      <c r="H120" s="221">
        <v>5.8999999999999997E-2</v>
      </c>
      <c r="I120" s="222"/>
      <c r="J120" s="218"/>
      <c r="K120" s="218"/>
      <c r="L120" s="223"/>
      <c r="M120" s="224"/>
      <c r="N120" s="225"/>
      <c r="O120" s="225"/>
      <c r="P120" s="225"/>
      <c r="Q120" s="225"/>
      <c r="R120" s="225"/>
      <c r="S120" s="225"/>
      <c r="T120" s="226"/>
      <c r="AT120" s="227" t="s">
        <v>210</v>
      </c>
      <c r="AU120" s="227" t="s">
        <v>85</v>
      </c>
      <c r="AV120" s="14" t="s">
        <v>85</v>
      </c>
      <c r="AW120" s="14" t="s">
        <v>38</v>
      </c>
      <c r="AX120" s="14" t="s">
        <v>83</v>
      </c>
      <c r="AY120" s="227" t="s">
        <v>152</v>
      </c>
    </row>
    <row r="121" spans="1:65" s="2" customFormat="1" ht="37.799999999999997" customHeight="1">
      <c r="A121" s="38"/>
      <c r="B121" s="39"/>
      <c r="C121" s="175" t="s">
        <v>269</v>
      </c>
      <c r="D121" s="175" t="s">
        <v>153</v>
      </c>
      <c r="E121" s="176" t="s">
        <v>1786</v>
      </c>
      <c r="F121" s="177" t="s">
        <v>1787</v>
      </c>
      <c r="G121" s="178" t="s">
        <v>207</v>
      </c>
      <c r="H121" s="179">
        <v>59.3</v>
      </c>
      <c r="I121" s="180"/>
      <c r="J121" s="181">
        <f>ROUND(I121*H121,2)</f>
        <v>0</v>
      </c>
      <c r="K121" s="177" t="s">
        <v>31</v>
      </c>
      <c r="L121" s="43"/>
      <c r="M121" s="182" t="s">
        <v>31</v>
      </c>
      <c r="N121" s="183" t="s">
        <v>47</v>
      </c>
      <c r="O121" s="68"/>
      <c r="P121" s="184">
        <f>O121*H121</f>
        <v>0</v>
      </c>
      <c r="Q121" s="184">
        <v>0</v>
      </c>
      <c r="R121" s="184">
        <f>Q121*H121</f>
        <v>0</v>
      </c>
      <c r="S121" s="184">
        <v>0</v>
      </c>
      <c r="T121" s="185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186" t="s">
        <v>157</v>
      </c>
      <c r="AT121" s="186" t="s">
        <v>153</v>
      </c>
      <c r="AU121" s="186" t="s">
        <v>85</v>
      </c>
      <c r="AY121" s="20" t="s">
        <v>152</v>
      </c>
      <c r="BE121" s="187">
        <f>IF(N121="základní",J121,0)</f>
        <v>0</v>
      </c>
      <c r="BF121" s="187">
        <f>IF(N121="snížená",J121,0)</f>
        <v>0</v>
      </c>
      <c r="BG121" s="187">
        <f>IF(N121="zákl. přenesená",J121,0)</f>
        <v>0</v>
      </c>
      <c r="BH121" s="187">
        <f>IF(N121="sníž. přenesená",J121,0)</f>
        <v>0</v>
      </c>
      <c r="BI121" s="187">
        <f>IF(N121="nulová",J121,0)</f>
        <v>0</v>
      </c>
      <c r="BJ121" s="20" t="s">
        <v>83</v>
      </c>
      <c r="BK121" s="187">
        <f>ROUND(I121*H121,2)</f>
        <v>0</v>
      </c>
      <c r="BL121" s="20" t="s">
        <v>157</v>
      </c>
      <c r="BM121" s="186" t="s">
        <v>1788</v>
      </c>
    </row>
    <row r="122" spans="1:65" s="13" customFormat="1" ht="10.199999999999999">
      <c r="B122" s="207"/>
      <c r="C122" s="208"/>
      <c r="D122" s="188" t="s">
        <v>210</v>
      </c>
      <c r="E122" s="209" t="s">
        <v>31</v>
      </c>
      <c r="F122" s="210" t="s">
        <v>1776</v>
      </c>
      <c r="G122" s="208"/>
      <c r="H122" s="209" t="s">
        <v>31</v>
      </c>
      <c r="I122" s="211"/>
      <c r="J122" s="208"/>
      <c r="K122" s="208"/>
      <c r="L122" s="212"/>
      <c r="M122" s="213"/>
      <c r="N122" s="214"/>
      <c r="O122" s="214"/>
      <c r="P122" s="214"/>
      <c r="Q122" s="214"/>
      <c r="R122" s="214"/>
      <c r="S122" s="214"/>
      <c r="T122" s="215"/>
      <c r="AT122" s="216" t="s">
        <v>210</v>
      </c>
      <c r="AU122" s="216" t="s">
        <v>85</v>
      </c>
      <c r="AV122" s="13" t="s">
        <v>83</v>
      </c>
      <c r="AW122" s="13" t="s">
        <v>38</v>
      </c>
      <c r="AX122" s="13" t="s">
        <v>76</v>
      </c>
      <c r="AY122" s="216" t="s">
        <v>152</v>
      </c>
    </row>
    <row r="123" spans="1:65" s="14" customFormat="1" ht="10.199999999999999">
      <c r="B123" s="217"/>
      <c r="C123" s="218"/>
      <c r="D123" s="188" t="s">
        <v>210</v>
      </c>
      <c r="E123" s="219" t="s">
        <v>31</v>
      </c>
      <c r="F123" s="220" t="s">
        <v>1777</v>
      </c>
      <c r="G123" s="218"/>
      <c r="H123" s="221">
        <v>59.3</v>
      </c>
      <c r="I123" s="222"/>
      <c r="J123" s="218"/>
      <c r="K123" s="218"/>
      <c r="L123" s="223"/>
      <c r="M123" s="224"/>
      <c r="N123" s="225"/>
      <c r="O123" s="225"/>
      <c r="P123" s="225"/>
      <c r="Q123" s="225"/>
      <c r="R123" s="225"/>
      <c r="S123" s="225"/>
      <c r="T123" s="226"/>
      <c r="AT123" s="227" t="s">
        <v>210</v>
      </c>
      <c r="AU123" s="227" t="s">
        <v>85</v>
      </c>
      <c r="AV123" s="14" t="s">
        <v>85</v>
      </c>
      <c r="AW123" s="14" t="s">
        <v>38</v>
      </c>
      <c r="AX123" s="14" t="s">
        <v>83</v>
      </c>
      <c r="AY123" s="227" t="s">
        <v>152</v>
      </c>
    </row>
    <row r="124" spans="1:65" s="2" customFormat="1" ht="37.799999999999997" customHeight="1">
      <c r="A124" s="38"/>
      <c r="B124" s="39"/>
      <c r="C124" s="175" t="s">
        <v>8</v>
      </c>
      <c r="D124" s="175" t="s">
        <v>153</v>
      </c>
      <c r="E124" s="176" t="s">
        <v>1789</v>
      </c>
      <c r="F124" s="177" t="s">
        <v>1790</v>
      </c>
      <c r="G124" s="178" t="s">
        <v>207</v>
      </c>
      <c r="H124" s="179">
        <v>59.3</v>
      </c>
      <c r="I124" s="180"/>
      <c r="J124" s="181">
        <f>ROUND(I124*H124,2)</f>
        <v>0</v>
      </c>
      <c r="K124" s="177" t="s">
        <v>31</v>
      </c>
      <c r="L124" s="43"/>
      <c r="M124" s="182" t="s">
        <v>31</v>
      </c>
      <c r="N124" s="183" t="s">
        <v>47</v>
      </c>
      <c r="O124" s="68"/>
      <c r="P124" s="184">
        <f>O124*H124</f>
        <v>0</v>
      </c>
      <c r="Q124" s="184">
        <v>0</v>
      </c>
      <c r="R124" s="184">
        <f>Q124*H124</f>
        <v>0</v>
      </c>
      <c r="S124" s="184">
        <v>0</v>
      </c>
      <c r="T124" s="185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186" t="s">
        <v>157</v>
      </c>
      <c r="AT124" s="186" t="s">
        <v>153</v>
      </c>
      <c r="AU124" s="186" t="s">
        <v>85</v>
      </c>
      <c r="AY124" s="20" t="s">
        <v>152</v>
      </c>
      <c r="BE124" s="187">
        <f>IF(N124="základní",J124,0)</f>
        <v>0</v>
      </c>
      <c r="BF124" s="187">
        <f>IF(N124="snížená",J124,0)</f>
        <v>0</v>
      </c>
      <c r="BG124" s="187">
        <f>IF(N124="zákl. přenesená",J124,0)</f>
        <v>0</v>
      </c>
      <c r="BH124" s="187">
        <f>IF(N124="sníž. přenesená",J124,0)</f>
        <v>0</v>
      </c>
      <c r="BI124" s="187">
        <f>IF(N124="nulová",J124,0)</f>
        <v>0</v>
      </c>
      <c r="BJ124" s="20" t="s">
        <v>83</v>
      </c>
      <c r="BK124" s="187">
        <f>ROUND(I124*H124,2)</f>
        <v>0</v>
      </c>
      <c r="BL124" s="20" t="s">
        <v>157</v>
      </c>
      <c r="BM124" s="186" t="s">
        <v>1791</v>
      </c>
    </row>
    <row r="125" spans="1:65" s="2" customFormat="1" ht="24.15" customHeight="1">
      <c r="A125" s="38"/>
      <c r="B125" s="39"/>
      <c r="C125" s="175" t="s">
        <v>278</v>
      </c>
      <c r="D125" s="175" t="s">
        <v>153</v>
      </c>
      <c r="E125" s="176" t="s">
        <v>1792</v>
      </c>
      <c r="F125" s="177" t="s">
        <v>1793</v>
      </c>
      <c r="G125" s="178" t="s">
        <v>207</v>
      </c>
      <c r="H125" s="179">
        <v>59.3</v>
      </c>
      <c r="I125" s="180"/>
      <c r="J125" s="181">
        <f>ROUND(I125*H125,2)</f>
        <v>0</v>
      </c>
      <c r="K125" s="177" t="s">
        <v>31</v>
      </c>
      <c r="L125" s="43"/>
      <c r="M125" s="182" t="s">
        <v>31</v>
      </c>
      <c r="N125" s="183" t="s">
        <v>47</v>
      </c>
      <c r="O125" s="68"/>
      <c r="P125" s="184">
        <f>O125*H125</f>
        <v>0</v>
      </c>
      <c r="Q125" s="184">
        <v>0</v>
      </c>
      <c r="R125" s="184">
        <f>Q125*H125</f>
        <v>0</v>
      </c>
      <c r="S125" s="184">
        <v>0</v>
      </c>
      <c r="T125" s="185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86" t="s">
        <v>157</v>
      </c>
      <c r="AT125" s="186" t="s">
        <v>153</v>
      </c>
      <c r="AU125" s="186" t="s">
        <v>85</v>
      </c>
      <c r="AY125" s="20" t="s">
        <v>152</v>
      </c>
      <c r="BE125" s="187">
        <f>IF(N125="základní",J125,0)</f>
        <v>0</v>
      </c>
      <c r="BF125" s="187">
        <f>IF(N125="snížená",J125,0)</f>
        <v>0</v>
      </c>
      <c r="BG125" s="187">
        <f>IF(N125="zákl. přenesená",J125,0)</f>
        <v>0</v>
      </c>
      <c r="BH125" s="187">
        <f>IF(N125="sníž. přenesená",J125,0)</f>
        <v>0</v>
      </c>
      <c r="BI125" s="187">
        <f>IF(N125="nulová",J125,0)</f>
        <v>0</v>
      </c>
      <c r="BJ125" s="20" t="s">
        <v>83</v>
      </c>
      <c r="BK125" s="187">
        <f>ROUND(I125*H125,2)</f>
        <v>0</v>
      </c>
      <c r="BL125" s="20" t="s">
        <v>157</v>
      </c>
      <c r="BM125" s="186" t="s">
        <v>1794</v>
      </c>
    </row>
    <row r="126" spans="1:65" s="2" customFormat="1" ht="16.5" customHeight="1">
      <c r="A126" s="38"/>
      <c r="B126" s="39"/>
      <c r="C126" s="239" t="s">
        <v>294</v>
      </c>
      <c r="D126" s="239" t="s">
        <v>224</v>
      </c>
      <c r="E126" s="240" t="s">
        <v>1795</v>
      </c>
      <c r="F126" s="241" t="s">
        <v>1796</v>
      </c>
      <c r="G126" s="242" t="s">
        <v>224</v>
      </c>
      <c r="H126" s="243">
        <v>68.194999999999993</v>
      </c>
      <c r="I126" s="244"/>
      <c r="J126" s="245">
        <f>ROUND(I126*H126,2)</f>
        <v>0</v>
      </c>
      <c r="K126" s="241" t="s">
        <v>31</v>
      </c>
      <c r="L126" s="246"/>
      <c r="M126" s="247" t="s">
        <v>31</v>
      </c>
      <c r="N126" s="248" t="s">
        <v>47</v>
      </c>
      <c r="O126" s="68"/>
      <c r="P126" s="184">
        <f>O126*H126</f>
        <v>0</v>
      </c>
      <c r="Q126" s="184">
        <v>5.9000000000000003E-4</v>
      </c>
      <c r="R126" s="184">
        <f>Q126*H126</f>
        <v>4.0235050000000001E-2</v>
      </c>
      <c r="S126" s="184">
        <v>0</v>
      </c>
      <c r="T126" s="18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86" t="s">
        <v>189</v>
      </c>
      <c r="AT126" s="186" t="s">
        <v>224</v>
      </c>
      <c r="AU126" s="186" t="s">
        <v>85</v>
      </c>
      <c r="AY126" s="20" t="s">
        <v>152</v>
      </c>
      <c r="BE126" s="187">
        <f>IF(N126="základní",J126,0)</f>
        <v>0</v>
      </c>
      <c r="BF126" s="187">
        <f>IF(N126="snížená",J126,0)</f>
        <v>0</v>
      </c>
      <c r="BG126" s="187">
        <f>IF(N126="zákl. přenesená",J126,0)</f>
        <v>0</v>
      </c>
      <c r="BH126" s="187">
        <f>IF(N126="sníž. přenesená",J126,0)</f>
        <v>0</v>
      </c>
      <c r="BI126" s="187">
        <f>IF(N126="nulová",J126,0)</f>
        <v>0</v>
      </c>
      <c r="BJ126" s="20" t="s">
        <v>83</v>
      </c>
      <c r="BK126" s="187">
        <f>ROUND(I126*H126,2)</f>
        <v>0</v>
      </c>
      <c r="BL126" s="20" t="s">
        <v>157</v>
      </c>
      <c r="BM126" s="186" t="s">
        <v>1797</v>
      </c>
    </row>
    <row r="127" spans="1:65" s="14" customFormat="1" ht="10.199999999999999">
      <c r="B127" s="217"/>
      <c r="C127" s="218"/>
      <c r="D127" s="188" t="s">
        <v>210</v>
      </c>
      <c r="E127" s="219" t="s">
        <v>31</v>
      </c>
      <c r="F127" s="220" t="s">
        <v>1777</v>
      </c>
      <c r="G127" s="218"/>
      <c r="H127" s="221">
        <v>59.3</v>
      </c>
      <c r="I127" s="222"/>
      <c r="J127" s="218"/>
      <c r="K127" s="218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210</v>
      </c>
      <c r="AU127" s="227" t="s">
        <v>85</v>
      </c>
      <c r="AV127" s="14" t="s">
        <v>85</v>
      </c>
      <c r="AW127" s="14" t="s">
        <v>38</v>
      </c>
      <c r="AX127" s="14" t="s">
        <v>76</v>
      </c>
      <c r="AY127" s="227" t="s">
        <v>152</v>
      </c>
    </row>
    <row r="128" spans="1:65" s="14" customFormat="1" ht="10.199999999999999">
      <c r="B128" s="217"/>
      <c r="C128" s="218"/>
      <c r="D128" s="188" t="s">
        <v>210</v>
      </c>
      <c r="E128" s="219" t="s">
        <v>31</v>
      </c>
      <c r="F128" s="220" t="s">
        <v>1781</v>
      </c>
      <c r="G128" s="218"/>
      <c r="H128" s="221">
        <v>68.194999999999993</v>
      </c>
      <c r="I128" s="222"/>
      <c r="J128" s="218"/>
      <c r="K128" s="218"/>
      <c r="L128" s="223"/>
      <c r="M128" s="224"/>
      <c r="N128" s="225"/>
      <c r="O128" s="225"/>
      <c r="P128" s="225"/>
      <c r="Q128" s="225"/>
      <c r="R128" s="225"/>
      <c r="S128" s="225"/>
      <c r="T128" s="226"/>
      <c r="AT128" s="227" t="s">
        <v>210</v>
      </c>
      <c r="AU128" s="227" t="s">
        <v>85</v>
      </c>
      <c r="AV128" s="14" t="s">
        <v>85</v>
      </c>
      <c r="AW128" s="14" t="s">
        <v>38</v>
      </c>
      <c r="AX128" s="14" t="s">
        <v>83</v>
      </c>
      <c r="AY128" s="227" t="s">
        <v>152</v>
      </c>
    </row>
    <row r="129" spans="1:65" s="2" customFormat="1" ht="21.75" customHeight="1">
      <c r="A129" s="38"/>
      <c r="B129" s="39"/>
      <c r="C129" s="175" t="s">
        <v>298</v>
      </c>
      <c r="D129" s="175" t="s">
        <v>153</v>
      </c>
      <c r="E129" s="176" t="s">
        <v>1798</v>
      </c>
      <c r="F129" s="177" t="s">
        <v>1799</v>
      </c>
      <c r="G129" s="178" t="s">
        <v>207</v>
      </c>
      <c r="H129" s="179">
        <v>59.3</v>
      </c>
      <c r="I129" s="180"/>
      <c r="J129" s="181">
        <f>ROUND(I129*H129,2)</f>
        <v>0</v>
      </c>
      <c r="K129" s="177" t="s">
        <v>31</v>
      </c>
      <c r="L129" s="43"/>
      <c r="M129" s="182" t="s">
        <v>31</v>
      </c>
      <c r="N129" s="183" t="s">
        <v>47</v>
      </c>
      <c r="O129" s="68"/>
      <c r="P129" s="184">
        <f>O129*H129</f>
        <v>0</v>
      </c>
      <c r="Q129" s="184">
        <v>9.0000000000000006E-5</v>
      </c>
      <c r="R129" s="184">
        <f>Q129*H129</f>
        <v>5.3369999999999997E-3</v>
      </c>
      <c r="S129" s="184">
        <v>0</v>
      </c>
      <c r="T129" s="185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86" t="s">
        <v>157</v>
      </c>
      <c r="AT129" s="186" t="s">
        <v>153</v>
      </c>
      <c r="AU129" s="186" t="s">
        <v>85</v>
      </c>
      <c r="AY129" s="20" t="s">
        <v>152</v>
      </c>
      <c r="BE129" s="187">
        <f>IF(N129="základní",J129,0)</f>
        <v>0</v>
      </c>
      <c r="BF129" s="187">
        <f>IF(N129="snížená",J129,0)</f>
        <v>0</v>
      </c>
      <c r="BG129" s="187">
        <f>IF(N129="zákl. přenesená",J129,0)</f>
        <v>0</v>
      </c>
      <c r="BH129" s="187">
        <f>IF(N129="sníž. přenesená",J129,0)</f>
        <v>0</v>
      </c>
      <c r="BI129" s="187">
        <f>IF(N129="nulová",J129,0)</f>
        <v>0</v>
      </c>
      <c r="BJ129" s="20" t="s">
        <v>83</v>
      </c>
      <c r="BK129" s="187">
        <f>ROUND(I129*H129,2)</f>
        <v>0</v>
      </c>
      <c r="BL129" s="20" t="s">
        <v>157</v>
      </c>
      <c r="BM129" s="186" t="s">
        <v>1800</v>
      </c>
    </row>
    <row r="130" spans="1:65" s="2" customFormat="1" ht="16.5" customHeight="1">
      <c r="A130" s="38"/>
      <c r="B130" s="39"/>
      <c r="C130" s="175" t="s">
        <v>208</v>
      </c>
      <c r="D130" s="175" t="s">
        <v>153</v>
      </c>
      <c r="E130" s="176" t="s">
        <v>1745</v>
      </c>
      <c r="F130" s="177" t="s">
        <v>1746</v>
      </c>
      <c r="G130" s="178" t="s">
        <v>360</v>
      </c>
      <c r="H130" s="179">
        <v>4.5999999999999999E-2</v>
      </c>
      <c r="I130" s="180"/>
      <c r="J130" s="181">
        <f>ROUND(I130*H130,2)</f>
        <v>0</v>
      </c>
      <c r="K130" s="177" t="s">
        <v>31</v>
      </c>
      <c r="L130" s="43"/>
      <c r="M130" s="193" t="s">
        <v>31</v>
      </c>
      <c r="N130" s="194" t="s">
        <v>47</v>
      </c>
      <c r="O130" s="195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86" t="s">
        <v>1540</v>
      </c>
      <c r="AT130" s="186" t="s">
        <v>153</v>
      </c>
      <c r="AU130" s="186" t="s">
        <v>85</v>
      </c>
      <c r="AY130" s="20" t="s">
        <v>152</v>
      </c>
      <c r="BE130" s="187">
        <f>IF(N130="základní",J130,0)</f>
        <v>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20" t="s">
        <v>83</v>
      </c>
      <c r="BK130" s="187">
        <f>ROUND(I130*H130,2)</f>
        <v>0</v>
      </c>
      <c r="BL130" s="20" t="s">
        <v>1540</v>
      </c>
      <c r="BM130" s="186" t="s">
        <v>1801</v>
      </c>
    </row>
    <row r="131" spans="1:65" s="2" customFormat="1" ht="6.9" customHeight="1">
      <c r="A131" s="38"/>
      <c r="B131" s="51"/>
      <c r="C131" s="52"/>
      <c r="D131" s="52"/>
      <c r="E131" s="52"/>
      <c r="F131" s="52"/>
      <c r="G131" s="52"/>
      <c r="H131" s="52"/>
      <c r="I131" s="52"/>
      <c r="J131" s="52"/>
      <c r="K131" s="52"/>
      <c r="L131" s="43"/>
      <c r="M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</sheetData>
  <sheetProtection algorithmName="SHA-512" hashValue="mWsmEU+3qEtE6syKpSOaLHwrEk0idTa4ecB0n1TFfN3fbdU+aWj00jJW/kbgWSso3TEqMNkfoDy84/TCm6rixQ==" saltValue="5m0fvYZIFWtSiQyDOc4aOw1I00EIOxQewVeOtqLbc3qOzJ8DxRzr8ZT2r4PpX5GQq2NODOt/YlTggJhYx32kbA==" spinCount="100000" sheet="1" objects="1" scenarios="1" formatColumns="0" formatRows="0" autoFilter="0"/>
  <autoFilter ref="C90:K130" xr:uid="{00000000-0009-0000-0000-000008000000}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15</vt:i4>
      </vt:variant>
      <vt:variant>
        <vt:lpstr>Pojmenované oblasti</vt:lpstr>
      </vt:variant>
      <vt:variant>
        <vt:i4>29</vt:i4>
      </vt:variant>
    </vt:vector>
  </HeadingPairs>
  <TitlesOfParts>
    <vt:vector size="44" baseType="lpstr">
      <vt:lpstr>Rekapitulace stavby</vt:lpstr>
      <vt:lpstr>PS 01 - Strojně-technolog...</vt:lpstr>
      <vt:lpstr>PS 02 - Elektro-technolog...</vt:lpstr>
      <vt:lpstr>PS 03 - SŘTP</vt:lpstr>
      <vt:lpstr>SO 01 - Přípojka dešťové ...</vt:lpstr>
      <vt:lpstr>SO 02 - Přípojka splaškov...</vt:lpstr>
      <vt:lpstr>SO 03 - Čerpací stanice</vt:lpstr>
      <vt:lpstr>SO 03.1 - Elektropilíř pr...</vt:lpstr>
      <vt:lpstr>SO 04 - Nový přívodní kab...</vt:lpstr>
      <vt:lpstr>SO 05 - Obnova zpevněných...</vt:lpstr>
      <vt:lpstr>SO 06 - Sadové úpravy</vt:lpstr>
      <vt:lpstr>VRN - Vedlejší rozpočtové...</vt:lpstr>
      <vt:lpstr>ON - Ostatní náklady</vt:lpstr>
      <vt:lpstr>Seznam figur</vt:lpstr>
      <vt:lpstr>Pokyny pro vyplnění</vt:lpstr>
      <vt:lpstr>'ON - Ostatní náklady'!Názvy_tisku</vt:lpstr>
      <vt:lpstr>'PS 01 - Strojně-technolog...'!Názvy_tisku</vt:lpstr>
      <vt:lpstr>'PS 02 - Elektro-technolog...'!Názvy_tisku</vt:lpstr>
      <vt:lpstr>'PS 03 - SŘTP'!Názvy_tisku</vt:lpstr>
      <vt:lpstr>'Rekapitulace stavby'!Názvy_tisku</vt:lpstr>
      <vt:lpstr>'Seznam figur'!Názvy_tisku</vt:lpstr>
      <vt:lpstr>'SO 01 - Přípojka dešťové ...'!Názvy_tisku</vt:lpstr>
      <vt:lpstr>'SO 02 - Přípojka splaškov...'!Názvy_tisku</vt:lpstr>
      <vt:lpstr>'SO 03 - Čerpací stanice'!Názvy_tisku</vt:lpstr>
      <vt:lpstr>'SO 03.1 - Elektropilíř pr...'!Názvy_tisku</vt:lpstr>
      <vt:lpstr>'SO 04 - Nový přívodní kab...'!Názvy_tisku</vt:lpstr>
      <vt:lpstr>'SO 05 - Obnova zpevněných...'!Názvy_tisku</vt:lpstr>
      <vt:lpstr>'SO 06 - Sadové úpravy'!Názvy_tisku</vt:lpstr>
      <vt:lpstr>'VRN - Vedlejší rozpočtové...'!Názvy_tisku</vt:lpstr>
      <vt:lpstr>'ON - Ostatní náklady'!Oblast_tisku</vt:lpstr>
      <vt:lpstr>'Pokyny pro vyplnění'!Oblast_tisku</vt:lpstr>
      <vt:lpstr>'PS 01 - Strojně-technolog...'!Oblast_tisku</vt:lpstr>
      <vt:lpstr>'PS 02 - Elektro-technolog...'!Oblast_tisku</vt:lpstr>
      <vt:lpstr>'PS 03 - SŘTP'!Oblast_tisku</vt:lpstr>
      <vt:lpstr>'Rekapitulace stavby'!Oblast_tisku</vt:lpstr>
      <vt:lpstr>'Seznam figur'!Oblast_tisku</vt:lpstr>
      <vt:lpstr>'SO 01 - Přípojka dešťové ...'!Oblast_tisku</vt:lpstr>
      <vt:lpstr>'SO 02 - Přípojka splaškov...'!Oblast_tisku</vt:lpstr>
      <vt:lpstr>'SO 03 - Čerpací stanice'!Oblast_tisku</vt:lpstr>
      <vt:lpstr>'SO 03.1 - Elektropilíř pr...'!Oblast_tisku</vt:lpstr>
      <vt:lpstr>'SO 04 - Nový přívodní kab...'!Oblast_tisku</vt:lpstr>
      <vt:lpstr>'SO 05 - Obnova zpevněných...'!Oblast_tisku</vt:lpstr>
      <vt:lpstr>'SO 06 - Sadové úpravy'!Oblast_tisku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Chladová, Barbora</dc:creator>
  <cp:lastModifiedBy>Kuba, Petr</cp:lastModifiedBy>
  <dcterms:created xsi:type="dcterms:W3CDTF">2025-01-10T11:25:15Z</dcterms:created>
  <dcterms:modified xsi:type="dcterms:W3CDTF">2025-01-17T15:33:44Z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f08ec5-d6d9-4227-8387-ccbfcb3632c4_Enabled">
    <vt:lpwstr>true</vt:lpwstr>
  </property>
  <property fmtid="{D5CDD505-2E9C-101B-9397-08002B2CF9AE}" pid="3" name="MSIP_Label_43f08ec5-d6d9-4227-8387-ccbfcb3632c4_SetDate">
    <vt:lpwstr>2025-01-17T15:33:44Z</vt:lpwstr>
  </property>
  <property fmtid="{D5CDD505-2E9C-101B-9397-08002B2CF9AE}" pid="4" name="MSIP_Label_43f08ec5-d6d9-4227-8387-ccbfcb3632c4_Method">
    <vt:lpwstr>Standard</vt:lpwstr>
  </property>
  <property fmtid="{D5CDD505-2E9C-101B-9397-08002B2CF9AE}" pid="5" name="MSIP_Label_43f08ec5-d6d9-4227-8387-ccbfcb3632c4_Name">
    <vt:lpwstr>Sweco Restricted</vt:lpwstr>
  </property>
  <property fmtid="{D5CDD505-2E9C-101B-9397-08002B2CF9AE}" pid="6" name="MSIP_Label_43f08ec5-d6d9-4227-8387-ccbfcb3632c4_SiteId">
    <vt:lpwstr>b7872ef0-9a00-4c18-8a4a-c7d25c778a9e</vt:lpwstr>
  </property>
  <property fmtid="{D5CDD505-2E9C-101B-9397-08002B2CF9AE}" pid="7" name="MSIP_Label_43f08ec5-d6d9-4227-8387-ccbfcb3632c4_ActionId">
    <vt:lpwstr>9ca705f3-11e4-4d55-8363-13b7ca658ae4</vt:lpwstr>
  </property>
  <property fmtid="{D5CDD505-2E9C-101B-9397-08002B2CF9AE}" pid="8" name="MSIP_Label_43f08ec5-d6d9-4227-8387-ccbfcb3632c4_ContentBits">
    <vt:lpwstr>0</vt:lpwstr>
  </property>
</Properties>
</file>